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instellungen" state="visible" r:id="rId4"/>
    <sheet sheetId="2" name="Übersicht" state="visible" r:id="rId5"/>
    <sheet sheetId="3" name="Januar" state="visible" r:id="rId6"/>
    <sheet sheetId="4" name="Februar" state="visible" r:id="rId7"/>
    <sheet sheetId="5" name="März" state="visible" r:id="rId8"/>
    <sheet sheetId="6" name="April" state="visible" r:id="rId9"/>
    <sheet sheetId="7" name="Mai" state="visible" r:id="rId10"/>
    <sheet sheetId="8" name="Juni" state="visible" r:id="rId11"/>
    <sheet sheetId="9" name="Juli" state="visible" r:id="rId12"/>
    <sheet sheetId="10" name="August" state="visible" r:id="rId13"/>
    <sheet sheetId="11" name="September" state="visible" r:id="rId14"/>
    <sheet sheetId="12" name="Oktober" state="visible" r:id="rId15"/>
    <sheet sheetId="13" name="November" state="visible" r:id="rId16"/>
    <sheet sheetId="14" name="Dezember" state="visible" r:id="rId17"/>
    <sheet sheetId="15" name="Feiertage" state="visible" r:id="rId18"/>
  </sheets>
  <calcPr calcId="171027" fullCalcOnLoad="1"/>
</workbook>
</file>

<file path=xl/sharedStrings.xml><?xml version="1.0" encoding="utf-8"?>
<sst xmlns="http://schemas.openxmlformats.org/spreadsheetml/2006/main" count="679" uniqueCount="82">
  <si>
    <t>Urlaubsplaner 2027</t>
  </si>
  <si>
    <t>Bundesländer</t>
  </si>
  <si>
    <t>Bundesland</t>
  </si>
  <si>
    <t>Nordrhein-Westfalen</t>
  </si>
  <si>
    <t>Baden-Württemberg</t>
  </si>
  <si>
    <t>Spalte in der Feiertagstabelle</t>
  </si>
  <si>
    <t>Bayern</t>
  </si>
  <si>
    <t>Berlin</t>
  </si>
  <si>
    <t>Brandenburg</t>
  </si>
  <si>
    <t>So geht's</t>
  </si>
  <si>
    <t/>
  </si>
  <si>
    <t>Bremen</t>
  </si>
  <si>
    <t>1.</t>
  </si>
  <si>
    <t>Bundesland oben wählen – die Feiertage in den Monatsblättern passen sich an.</t>
  </si>
  <si>
    <t>Hamburg</t>
  </si>
  <si>
    <t>2.</t>
  </si>
  <si>
    <t>Im Blatt „Übersicht“ Namen, Jahresurlaub und Resturlaub aus dem Vorjahr eintragen.</t>
  </si>
  <si>
    <t>Hessen</t>
  </si>
  <si>
    <t>3.</t>
  </si>
  <si>
    <t>In den Monatsblättern je Urlaubstag „U“ eintragen, für einen halben Tag „H“.</t>
  </si>
  <si>
    <t>Mecklenburg-Vorpommern</t>
  </si>
  <si>
    <t>4.</t>
  </si>
  <si>
    <t>Gezählt werden nur Arbeitstage (Montag bis Freitag ohne gesetzliche Feiertage des gewählten Landes).</t>
  </si>
  <si>
    <t>Niedersachsen</t>
  </si>
  <si>
    <t>Regionale Feiertage einzelner Gemeinden, Heiligabend und Silvester sind nicht enthalten.</t>
  </si>
  <si>
    <t>Vorlage von personalpro.de – ohne Gewähr. Urlaubsanspruch berechnen: personalpro.de/ratgeber/urlaubsrechner</t>
  </si>
  <si>
    <t>Rheinland-Pfalz</t>
  </si>
  <si>
    <t>Saarland</t>
  </si>
  <si>
    <t>Sachsen</t>
  </si>
  <si>
    <t>Sachsen-Anhalt</t>
  </si>
  <si>
    <t>Schleswig-Holstein</t>
  </si>
  <si>
    <t>Thüringen</t>
  </si>
  <si>
    <t>Urlaubsübersicht 2027</t>
  </si>
  <si>
    <t>Name</t>
  </si>
  <si>
    <t>Jahresurlaub</t>
  </si>
  <si>
    <t>Resturlaub Vorjahr</t>
  </si>
  <si>
    <t>Gesamt</t>
  </si>
  <si>
    <t>Genommen</t>
  </si>
  <si>
    <t>Rest</t>
  </si>
  <si>
    <t>Januar 2027</t>
  </si>
  <si>
    <t>Feiertag</t>
  </si>
  <si>
    <t>Datum</t>
  </si>
  <si>
    <t>Fr</t>
  </si>
  <si>
    <t>Sa</t>
  </si>
  <si>
    <t>So</t>
  </si>
  <si>
    <t>Mo</t>
  </si>
  <si>
    <t>Di</t>
  </si>
  <si>
    <t>Mi</t>
  </si>
  <si>
    <t>Do</t>
  </si>
  <si>
    <t>Tage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</si>
  <si>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</si>
  <si>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</si>
  <si>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</si>
  <si>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</si>
  <si>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</si>
  <si>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</si>
  <si>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</si>
  <si>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</si>
  <si>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</si>
  <si>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</si>
  <si>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</si>
  <si>
    <t>Neujahr</t>
  </si>
  <si>
    <t>x</t>
  </si>
  <si>
    <t>Heilige Drei Könige</t>
  </si>
  <si>
    <t>Internationaler Frauentag</t>
  </si>
  <si>
    <t>Karfreitag</t>
  </si>
  <si>
    <t>Ostersonntag</t>
  </si>
  <si>
    <t>Ostermontag</t>
  </si>
  <si>
    <t>Tag der Arbeit</t>
  </si>
  <si>
    <t>Christi Himmelfahrt</t>
  </si>
  <si>
    <t>Pfingstsonntag</t>
  </si>
  <si>
    <t>Pfingstmontag</t>
  </si>
  <si>
    <t>Fronleichnam</t>
  </si>
  <si>
    <t>Mariä Himmelfahrt</t>
  </si>
  <si>
    <t>Weltkindertag</t>
  </si>
  <si>
    <t>Tag der Deutschen Einheit</t>
  </si>
  <si>
    <t>Reformationstag</t>
  </si>
  <si>
    <t>Allerheiligen</t>
  </si>
  <si>
    <t>Buß- und Bettag</t>
  </si>
  <si>
    <t>1. Weihnachtstag</t>
  </si>
  <si>
    <t>2. Weihnachtstag</t>
  </si>
  <si>
    <t>Quelle: Feiertagsgesetze der Länder, Stand 25.10.2026. Regionale Feiertage einzelner Gemeinden sind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</si>
</sst>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"/>
    <numFmt numFmtId="165" formatCode="dd.mm.yyyy"/>
  </numFmts>
  <fonts count="8" x14ac:knownFonts="1">
    <font>
      <color theme="1"/>
      <family val="2"/>
      <scheme val="minor"/>
      <sz val="11"/>
      <name val="Calibri"/>
    </font>
    <font>
      <b/>
      <color rgb="FF1F2328"/>
      <sz val="16"/>
    </font>
    <font>
      <b/>
    </font>
    <font>
      <color rgb="FF6B7280"/>
    </font>
    <font>
      <b/>
      <sz val="16"/>
    </font>
    <font>
      <b/>
      <sz val="14"/>
    </font>
    <font>
      <sz val="6"/>
    </font>
    <font>
      <b/>
      <sz val="9"/>
    </font>
  </fonts>
  <fills count="4">
    <fill>
      <patternFill patternType="none"/>
    </fill>
    <fill>
      <patternFill patternType="gray125"/>
    </fill>
    <fill>
      <patternFill patternType="solid">
        <fgColor rgb="FFCFE4FF"/>
      </patternFill>
    </fill>
    <fill>
      <patternFill patternType="solid">
        <fgColor rgb="FFE9EBEE"/>
      </patternFill>
    </fill>
  </fills>
  <borders count="2">
    <border>
      <left/>
      <right/>
      <top/>
      <bottom/>
      <diagonal/>
    </border>
    <border>
      <left style="thin">
        <color rgb="FFD0D4DA"/>
      </left>
      <right style="thin">
        <color rgb="FFD0D4DA"/>
      </right>
      <top style="thin">
        <color rgb="FFD0D4DA"/>
      </top>
      <bottom style="thin">
        <color rgb="FFD0D4D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0" borderId="0" xfId="0" applyFont="1"/>
    <xf numFmtId="0" fontId="4" fillId="0" borderId="0" xfId="0" applyFont="1"/>
    <xf numFmtId="0" fontId="2" fillId="3" borderId="1" xfId="0" applyFont="1" applyFill="1" applyBorder="1"/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horizontal="center" vertical="bottom" textRotation="90"/>
    </xf>
    <xf numFmtId="164" fontId="7" fillId="0" borderId="0" xfId="0" applyNumberFormat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vertical="bottom" textRotation="90"/>
    </xf>
    <xf numFmtId="165" fontId="0" fillId="0" borderId="0" xfId="0" applyNumberFormat="1"/>
  </cellXfs>
  <cellStyles count="1">
    <cellStyle name="Normal" xfId="0" builtinId="0"/>
  </cellStyles>
  <dxfs count="24"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  <dxf>
      <fill>
        <patternFill patternType="solid">
          <fgColor rgb="FFFFE3B3"/>
        </patternFill>
      </fill>
    </dxf>
    <dxf>
      <fill>
        <patternFill patternType="solid">
          <fgColor rgb="FFCFE4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BD3"/>
  </sheetPr>
  <dimension ref="A1:E17"/>
  <sheetFormatPr defaultRowHeight="15" outlineLevelRow="0" outlineLevelCol="0" x14ac:dyDescent="55"/>
  <cols>
    <col min="1" max="1" width="30" customWidth="1"/>
    <col min="2" max="2" width="28" customWidth="1"/>
    <col min="3" max="4" width="4" customWidth="1"/>
    <col min="5" max="5" width="28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t="s">
        <v>2</v>
      </c>
      <c r="B2" s="3" t="s">
        <v>3</v>
      </c>
      <c r="E2" t="s">
        <v>4</v>
      </c>
    </row>
    <row r="3" spans="1:5" x14ac:dyDescent="0.25">
      <c r="A3" s="4" t="s">
        <v>5</v>
      </c>
      <c r="B3" s="4">
        <f>MATCH(B2,Feiertage!$C$1:$R$1,0)</f>
        <v>10</v>
      </c>
      <c r="E3" t="s">
        <v>6</v>
      </c>
    </row>
    <row r="4" spans="5:5" x14ac:dyDescent="0.25">
      <c r="E4" t="s">
        <v>7</v>
      </c>
    </row>
    <row r="5" spans="5:5" x14ac:dyDescent="0.25">
      <c r="E5" t="s">
        <v>8</v>
      </c>
    </row>
    <row r="6" spans="1:5" x14ac:dyDescent="0.25">
      <c r="A6" s="2" t="s">
        <v>9</v>
      </c>
      <c r="B6" t="s">
        <v>10</v>
      </c>
      <c r="E6" t="s">
        <v>11</v>
      </c>
    </row>
    <row r="7" spans="1:5" x14ac:dyDescent="0.25">
      <c r="A7" t="s">
        <v>12</v>
      </c>
      <c r="B7" t="s">
        <v>13</v>
      </c>
      <c r="E7" t="s">
        <v>14</v>
      </c>
    </row>
    <row r="8" spans="1:5" x14ac:dyDescent="0.25">
      <c r="A8" t="s">
        <v>15</v>
      </c>
      <c r="B8" t="s">
        <v>16</v>
      </c>
      <c r="E8" t="s">
        <v>17</v>
      </c>
    </row>
    <row r="9" spans="1:5" x14ac:dyDescent="0.25">
      <c r="A9" t="s">
        <v>18</v>
      </c>
      <c r="B9" t="s">
        <v>19</v>
      </c>
      <c r="E9" t="s">
        <v>20</v>
      </c>
    </row>
    <row r="10" spans="1:5" x14ac:dyDescent="0.25">
      <c r="A10" t="s">
        <v>21</v>
      </c>
      <c r="B10" t="s">
        <v>22</v>
      </c>
      <c r="E10" t="s">
        <v>23</v>
      </c>
    </row>
    <row r="11" spans="1:5" x14ac:dyDescent="0.25">
      <c r="A11" t="s">
        <v>10</v>
      </c>
      <c r="B11" t="s">
        <v>24</v>
      </c>
      <c r="E11" t="s">
        <v>3</v>
      </c>
    </row>
    <row r="12" spans="1:5" x14ac:dyDescent="0.25">
      <c r="A12" t="s">
        <v>10</v>
      </c>
      <c r="B12" t="s">
        <v>25</v>
      </c>
      <c r="E12" t="s">
        <v>26</v>
      </c>
    </row>
    <row r="13" spans="5:5" x14ac:dyDescent="0.25">
      <c r="E13" t="s">
        <v>27</v>
      </c>
    </row>
    <row r="14" spans="5:5" x14ac:dyDescent="0.25">
      <c r="E14" t="s">
        <v>28</v>
      </c>
    </row>
    <row r="15" spans="5:5" x14ac:dyDescent="0.25">
      <c r="E15" t="s">
        <v>29</v>
      </c>
    </row>
    <row r="16" spans="5:5" x14ac:dyDescent="0.25">
      <c r="E16" t="s">
        <v>30</v>
      </c>
    </row>
    <row r="17" spans="5:5" x14ac:dyDescent="0.25">
      <c r="E17" t="s">
        <v>31</v>
      </c>
    </row>
  </sheetData>
  <dataValidations count="1">
    <dataValidation type="list" showErrorMessage="1" errorTitle="Bundesland" error="Bitte ein Bundesland aus der Liste wählen." sqref="B2">
      <formula1>$E$2:$E$17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6" customWidth="1"/>
    <col min="4" max="6" width="12" customWidth="1"/>
  </cols>
  <sheetData>
    <row r="1" spans="1:1" x14ac:dyDescent="0.25">
      <c r="A1" s="5" t="s">
        <v>32</v>
      </c>
    </row>
    <row r="2" spans="1:1" x14ac:dyDescent="0.25">
      <c r="A2" t="str">
        <f>"Bundesland: "&amp;Einstellungen!B2</f>
        <v>Bundesland: Nordrhein-Westfalen</v>
      </c>
    </row>
    <row r="4" spans="1:6" x14ac:dyDescent="0.25">
      <c r="A4" s="6" t="s">
        <v>33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38</v>
      </c>
    </row>
    <row r="5" spans="1:6" x14ac:dyDescent="0.25">
      <c r="A5" s="7"/>
      <c r="B5" s="7"/>
      <c r="C5" s="7"/>
      <c r="D5" s="7" t="str">
        <f>IF(A5="","",N(B5)+N(C5))</f>
        <v/>
      </c>
      <c r="E5" s="7" t="str">
        <f>IF(A5="","",'Januar'!AG5+'Februar'!AG5+'März'!AG5+'April'!AG5+'Mai'!AG5+'Juni'!AG5+'Juli'!AG5+'August'!AG5+'September'!AG5+'Oktober'!AG5+'November'!AG5+'Dezember'!AG5)</f>
        <v/>
      </c>
      <c r="F5" s="7" t="str">
        <f>IF(A5="","",D5-E5)</f>
        <v/>
      </c>
    </row>
    <row r="6" spans="1:6" x14ac:dyDescent="0.25">
      <c r="A6" s="7"/>
      <c r="B6" s="7"/>
      <c r="C6" s="7"/>
      <c r="D6" s="7" t="str">
        <f>IF(A6="","",N(B6)+N(C6))</f>
        <v/>
      </c>
      <c r="E6" s="7" t="str">
        <f>IF(A6="","",'Januar'!AG6+'Februar'!AG6+'März'!AG6+'April'!AG6+'Mai'!AG6+'Juni'!AG6+'Juli'!AG6+'August'!AG6+'September'!AG6+'Oktober'!AG6+'November'!AG6+'Dezember'!AG6)</f>
        <v/>
      </c>
      <c r="F6" s="7" t="str">
        <f>IF(A6="","",D6-E6)</f>
        <v/>
      </c>
    </row>
    <row r="7" spans="1:6" x14ac:dyDescent="0.25">
      <c r="A7" s="7"/>
      <c r="B7" s="7"/>
      <c r="C7" s="7"/>
      <c r="D7" s="7" t="str">
        <f>IF(A7="","",N(B7)+N(C7))</f>
        <v/>
      </c>
      <c r="E7" s="7" t="str">
        <f>IF(A7="","",'Januar'!AG7+'Februar'!AG7+'März'!AG7+'April'!AG7+'Mai'!AG7+'Juni'!AG7+'Juli'!AG7+'August'!AG7+'September'!AG7+'Oktober'!AG7+'November'!AG7+'Dezember'!AG7)</f>
        <v/>
      </c>
      <c r="F7" s="7" t="str">
        <f>IF(A7="","",D7-E7)</f>
        <v/>
      </c>
    </row>
    <row r="8" spans="1:6" x14ac:dyDescent="0.25">
      <c r="A8" s="7"/>
      <c r="B8" s="7"/>
      <c r="C8" s="7"/>
      <c r="D8" s="7" t="str">
        <f>IF(A8="","",N(B8)+N(C8))</f>
        <v/>
      </c>
      <c r="E8" s="7" t="str">
        <f>IF(A8="","",'Januar'!AG8+'Februar'!AG8+'März'!AG8+'April'!AG8+'Mai'!AG8+'Juni'!AG8+'Juli'!AG8+'August'!AG8+'September'!AG8+'Oktober'!AG8+'November'!AG8+'Dezember'!AG8)</f>
        <v/>
      </c>
      <c r="F8" s="7" t="str">
        <f>IF(A8="","",D8-E8)</f>
        <v/>
      </c>
    </row>
    <row r="9" spans="1:6" x14ac:dyDescent="0.25">
      <c r="A9" s="7"/>
      <c r="B9" s="7"/>
      <c r="C9" s="7"/>
      <c r="D9" s="7" t="str">
        <f>IF(A9="","",N(B9)+N(C9))</f>
        <v/>
      </c>
      <c r="E9" s="7" t="str">
        <f>IF(A9="","",'Januar'!AG9+'Februar'!AG9+'März'!AG9+'April'!AG9+'Mai'!AG9+'Juni'!AG9+'Juli'!AG9+'August'!AG9+'September'!AG9+'Oktober'!AG9+'November'!AG9+'Dezember'!AG9)</f>
        <v/>
      </c>
      <c r="F9" s="7" t="str">
        <f>IF(A9="","",D9-E9)</f>
        <v/>
      </c>
    </row>
    <row r="10" spans="1:6" x14ac:dyDescent="0.25">
      <c r="A10" s="7"/>
      <c r="B10" s="7"/>
      <c r="C10" s="7"/>
      <c r="D10" s="7" t="str">
        <f>IF(A10="","",N(B10)+N(C10))</f>
        <v/>
      </c>
      <c r="E10" s="7" t="str">
        <f>IF(A10="","",'Januar'!AG10+'Februar'!AG10+'März'!AG10+'April'!AG10+'Mai'!AG10+'Juni'!AG10+'Juli'!AG10+'August'!AG10+'September'!AG10+'Oktober'!AG10+'November'!AG10+'Dezember'!AG10)</f>
        <v/>
      </c>
      <c r="F10" s="7" t="str">
        <f>IF(A10="","",D10-E10)</f>
        <v/>
      </c>
    </row>
    <row r="11" spans="1:6" x14ac:dyDescent="0.25">
      <c r="A11" s="7"/>
      <c r="B11" s="7"/>
      <c r="C11" s="7"/>
      <c r="D11" s="7" t="str">
        <f>IF(A11="","",N(B11)+N(C11))</f>
        <v/>
      </c>
      <c r="E11" s="7" t="str">
        <f>IF(A11="","",'Januar'!AG11+'Februar'!AG11+'März'!AG11+'April'!AG11+'Mai'!AG11+'Juni'!AG11+'Juli'!AG11+'August'!AG11+'September'!AG11+'Oktober'!AG11+'November'!AG11+'Dezember'!AG11)</f>
        <v/>
      </c>
      <c r="F11" s="7" t="str">
        <f>IF(A11="","",D11-E11)</f>
        <v/>
      </c>
    </row>
    <row r="12" spans="1:6" x14ac:dyDescent="0.25">
      <c r="A12" s="7"/>
      <c r="B12" s="7"/>
      <c r="C12" s="7"/>
      <c r="D12" s="7" t="str">
        <f>IF(A12="","",N(B12)+N(C12))</f>
        <v/>
      </c>
      <c r="E12" s="7" t="str">
        <f>IF(A12="","",'Januar'!AG12+'Februar'!AG12+'März'!AG12+'April'!AG12+'Mai'!AG12+'Juni'!AG12+'Juli'!AG12+'August'!AG12+'September'!AG12+'Oktober'!AG12+'November'!AG12+'Dezember'!AG12)</f>
        <v/>
      </c>
      <c r="F12" s="7" t="str">
        <f>IF(A12="","",D12-E12)</f>
        <v/>
      </c>
    </row>
    <row r="13" spans="1:6" x14ac:dyDescent="0.25">
      <c r="A13" s="7"/>
      <c r="B13" s="7"/>
      <c r="C13" s="7"/>
      <c r="D13" s="7" t="str">
        <f>IF(A13="","",N(B13)+N(C13))</f>
        <v/>
      </c>
      <c r="E13" s="7" t="str">
        <f>IF(A13="","",'Januar'!AG13+'Februar'!AG13+'März'!AG13+'April'!AG13+'Mai'!AG13+'Juni'!AG13+'Juli'!AG13+'August'!AG13+'September'!AG13+'Oktober'!AG13+'November'!AG13+'Dezember'!AG13)</f>
        <v/>
      </c>
      <c r="F13" s="7" t="str">
        <f>IF(A13="","",D13-E13)</f>
        <v/>
      </c>
    </row>
    <row r="14" spans="1:6" x14ac:dyDescent="0.25">
      <c r="A14" s="7"/>
      <c r="B14" s="7"/>
      <c r="C14" s="7"/>
      <c r="D14" s="7" t="str">
        <f>IF(A14="","",N(B14)+N(C14))</f>
        <v/>
      </c>
      <c r="E14" s="7" t="str">
        <f>IF(A14="","",'Januar'!AG14+'Februar'!AG14+'März'!AG14+'April'!AG14+'Mai'!AG14+'Juni'!AG14+'Juli'!AG14+'August'!AG14+'September'!AG14+'Oktober'!AG14+'November'!AG14+'Dezember'!AG14)</f>
        <v/>
      </c>
      <c r="F14" s="7" t="str">
        <f>IF(A14="","",D14-E14)</f>
        <v/>
      </c>
    </row>
    <row r="15" spans="1:6" x14ac:dyDescent="0.25">
      <c r="A15" s="7"/>
      <c r="B15" s="7"/>
      <c r="C15" s="7"/>
      <c r="D15" s="7" t="str">
        <f>IF(A15="","",N(B15)+N(C15))</f>
        <v/>
      </c>
      <c r="E15" s="7" t="str">
        <f>IF(A15="","",'Januar'!AG15+'Februar'!AG15+'März'!AG15+'April'!AG15+'Mai'!AG15+'Juni'!AG15+'Juli'!AG15+'August'!AG15+'September'!AG15+'Oktober'!AG15+'November'!AG15+'Dezember'!AG15)</f>
        <v/>
      </c>
      <c r="F15" s="7" t="str">
        <f>IF(A15="","",D15-E15)</f>
        <v/>
      </c>
    </row>
    <row r="16" spans="1:6" x14ac:dyDescent="0.25">
      <c r="A16" s="7"/>
      <c r="B16" s="7"/>
      <c r="C16" s="7"/>
      <c r="D16" s="7" t="str">
        <f>IF(A16="","",N(B16)+N(C16))</f>
        <v/>
      </c>
      <c r="E16" s="7" t="str">
        <f>IF(A16="","",'Januar'!AG16+'Februar'!AG16+'März'!AG16+'April'!AG16+'Mai'!AG16+'Juni'!AG16+'Juli'!AG16+'August'!AG16+'September'!AG16+'Oktober'!AG16+'November'!AG16+'Dezember'!AG16)</f>
        <v/>
      </c>
      <c r="F16" s="7" t="str">
        <f>IF(A16="","",D16-E16)</f>
        <v/>
      </c>
    </row>
    <row r="17" spans="1:6" x14ac:dyDescent="0.25">
      <c r="A17" s="7"/>
      <c r="B17" s="7"/>
      <c r="C17" s="7"/>
      <c r="D17" s="7" t="str">
        <f>IF(A17="","",N(B17)+N(C17))</f>
        <v/>
      </c>
      <c r="E17" s="7" t="str">
        <f>IF(A17="","",'Januar'!AG17+'Februar'!AG17+'März'!AG17+'April'!AG17+'Mai'!AG17+'Juni'!AG17+'Juli'!AG17+'August'!AG17+'September'!AG17+'Oktober'!AG17+'November'!AG17+'Dezember'!AG17)</f>
        <v/>
      </c>
      <c r="F17" s="7" t="str">
        <f>IF(A17="","",D17-E17)</f>
        <v/>
      </c>
    </row>
    <row r="18" spans="1:6" x14ac:dyDescent="0.25">
      <c r="A18" s="7"/>
      <c r="B18" s="7"/>
      <c r="C18" s="7"/>
      <c r="D18" s="7" t="str">
        <f>IF(A18="","",N(B18)+N(C18))</f>
        <v/>
      </c>
      <c r="E18" s="7" t="str">
        <f>IF(A18="","",'Januar'!AG18+'Februar'!AG18+'März'!AG18+'April'!AG18+'Mai'!AG18+'Juni'!AG18+'Juli'!AG18+'August'!AG18+'September'!AG18+'Oktober'!AG18+'November'!AG18+'Dezember'!AG18)</f>
        <v/>
      </c>
      <c r="F18" s="7" t="str">
        <f>IF(A18="","",D18-E18)</f>
        <v/>
      </c>
    </row>
    <row r="19" spans="1:6" x14ac:dyDescent="0.25">
      <c r="A19" s="7"/>
      <c r="B19" s="7"/>
      <c r="C19" s="7"/>
      <c r="D19" s="7" t="str">
        <f>IF(A19="","",N(B19)+N(C19))</f>
        <v/>
      </c>
      <c r="E19" s="7" t="str">
        <f>IF(A19="","",'Januar'!AG19+'Februar'!AG19+'März'!AG19+'April'!AG19+'Mai'!AG19+'Juni'!AG19+'Juli'!AG19+'August'!AG19+'September'!AG19+'Oktober'!AG19+'November'!AG19+'Dezember'!AG19)</f>
        <v/>
      </c>
      <c r="F19" s="7" t="str">
        <f>IF(A19="","",D19-E19)</f>
        <v/>
      </c>
    </row>
    <row r="20" spans="1:6" x14ac:dyDescent="0.25">
      <c r="A20" s="7"/>
      <c r="B20" s="7"/>
      <c r="C20" s="7"/>
      <c r="D20" s="7" t="str">
        <f>IF(A20="","",N(B20)+N(C20))</f>
        <v/>
      </c>
      <c r="E20" s="7" t="str">
        <f>IF(A20="","",'Januar'!AG20+'Februar'!AG20+'März'!AG20+'April'!AG20+'Mai'!AG20+'Juni'!AG20+'Juli'!AG20+'August'!AG20+'September'!AG20+'Oktober'!AG20+'November'!AG20+'Dezember'!AG20)</f>
        <v/>
      </c>
      <c r="F20" s="7" t="str">
        <f>IF(A20="","",D20-E20)</f>
        <v/>
      </c>
    </row>
    <row r="21" spans="1:6" x14ac:dyDescent="0.25">
      <c r="A21" s="7"/>
      <c r="B21" s="7"/>
      <c r="C21" s="7"/>
      <c r="D21" s="7" t="str">
        <f>IF(A21="","",N(B21)+N(C21))</f>
        <v/>
      </c>
      <c r="E21" s="7" t="str">
        <f>IF(A21="","",'Januar'!AG21+'Februar'!AG21+'März'!AG21+'April'!AG21+'Mai'!AG21+'Juni'!AG21+'Juli'!AG21+'August'!AG21+'September'!AG21+'Oktober'!AG21+'November'!AG21+'Dezember'!AG21)</f>
        <v/>
      </c>
      <c r="F21" s="7" t="str">
        <f>IF(A21="","",D21-E21)</f>
        <v/>
      </c>
    </row>
    <row r="22" spans="1:6" x14ac:dyDescent="0.25">
      <c r="A22" s="7"/>
      <c r="B22" s="7"/>
      <c r="C22" s="7"/>
      <c r="D22" s="7" t="str">
        <f>IF(A22="","",N(B22)+N(C22))</f>
        <v/>
      </c>
      <c r="E22" s="7" t="str">
        <f>IF(A22="","",'Januar'!AG22+'Februar'!AG22+'März'!AG22+'April'!AG22+'Mai'!AG22+'Juni'!AG22+'Juli'!AG22+'August'!AG22+'September'!AG22+'Oktober'!AG22+'November'!AG22+'Dezember'!AG22)</f>
        <v/>
      </c>
      <c r="F22" s="7" t="str">
        <f>IF(A22="","",D22-E22)</f>
        <v/>
      </c>
    </row>
    <row r="23" spans="1:6" x14ac:dyDescent="0.25">
      <c r="A23" s="7"/>
      <c r="B23" s="7"/>
      <c r="C23" s="7"/>
      <c r="D23" s="7" t="str">
        <f>IF(A23="","",N(B23)+N(C23))</f>
        <v/>
      </c>
      <c r="E23" s="7" t="str">
        <f>IF(A23="","",'Januar'!AG23+'Februar'!AG23+'März'!AG23+'April'!AG23+'Mai'!AG23+'Juni'!AG23+'Juli'!AG23+'August'!AG23+'September'!AG23+'Oktober'!AG23+'November'!AG23+'Dezember'!AG23)</f>
        <v/>
      </c>
      <c r="F23" s="7" t="str">
        <f>IF(A23="","",D23-E23)</f>
        <v/>
      </c>
    </row>
    <row r="24" spans="1:6" x14ac:dyDescent="0.25">
      <c r="A24" s="7"/>
      <c r="B24" s="7"/>
      <c r="C24" s="7"/>
      <c r="D24" s="7" t="str">
        <f>IF(A24="","",N(B24)+N(C24))</f>
        <v/>
      </c>
      <c r="E24" s="7" t="str">
        <f>IF(A24="","",'Januar'!AG24+'Februar'!AG24+'März'!AG24+'April'!AG24+'Mai'!AG24+'Juni'!AG24+'Juli'!AG24+'August'!AG24+'September'!AG24+'Oktober'!AG24+'November'!AG24+'Dezember'!AG24)</f>
        <v/>
      </c>
      <c r="F24" s="7" t="str">
        <f>IF(A24="","",D24-E24)</f>
        <v/>
      </c>
    </row>
    <row r="25" spans="1:6" x14ac:dyDescent="0.25">
      <c r="A25" s="7"/>
      <c r="B25" s="7"/>
      <c r="C25" s="7"/>
      <c r="D25" s="7" t="str">
        <f>IF(A25="","",N(B25)+N(C25))</f>
        <v/>
      </c>
      <c r="E25" s="7" t="str">
        <f>IF(A25="","",'Januar'!AG25+'Februar'!AG25+'März'!AG25+'April'!AG25+'Mai'!AG25+'Juni'!AG25+'Juli'!AG25+'August'!AG25+'September'!AG25+'Oktober'!AG25+'November'!AG25+'Dezember'!AG25)</f>
        <v/>
      </c>
      <c r="F25" s="7" t="str">
        <f>IF(A25="","",D25-E25)</f>
        <v/>
      </c>
    </row>
    <row r="26" spans="1:6" x14ac:dyDescent="0.25">
      <c r="A26" s="7"/>
      <c r="B26" s="7"/>
      <c r="C26" s="7"/>
      <c r="D26" s="7" t="str">
        <f>IF(A26="","",N(B26)+N(C26))</f>
        <v/>
      </c>
      <c r="E26" s="7" t="str">
        <f>IF(A26="","",'Januar'!AG26+'Februar'!AG26+'März'!AG26+'April'!AG26+'Mai'!AG26+'Juni'!AG26+'Juli'!AG26+'August'!AG26+'September'!AG26+'Oktober'!AG26+'November'!AG26+'Dezember'!AG26)</f>
        <v/>
      </c>
      <c r="F26" s="7" t="str">
        <f>IF(A26="","",D26-E26)</f>
        <v/>
      </c>
    </row>
    <row r="27" spans="1:6" x14ac:dyDescent="0.25">
      <c r="A27" s="7"/>
      <c r="B27" s="7"/>
      <c r="C27" s="7"/>
      <c r="D27" s="7" t="str">
        <f>IF(A27="","",N(B27)+N(C27))</f>
        <v/>
      </c>
      <c r="E27" s="7" t="str">
        <f>IF(A27="","",'Januar'!AG27+'Februar'!AG27+'März'!AG27+'April'!AG27+'Mai'!AG27+'Juni'!AG27+'Juli'!AG27+'August'!AG27+'September'!AG27+'Oktober'!AG27+'November'!AG27+'Dezember'!AG27)</f>
        <v/>
      </c>
      <c r="F27" s="7" t="str">
        <f>IF(A27="","",D27-E27)</f>
        <v/>
      </c>
    </row>
    <row r="28" spans="1:6" x14ac:dyDescent="0.25">
      <c r="A28" s="7"/>
      <c r="B28" s="7"/>
      <c r="C28" s="7"/>
      <c r="D28" s="7" t="str">
        <f>IF(A28="","",N(B28)+N(C28))</f>
        <v/>
      </c>
      <c r="E28" s="7" t="str">
        <f>IF(A28="","",'Januar'!AG28+'Februar'!AG28+'März'!AG28+'April'!AG28+'Mai'!AG28+'Juni'!AG28+'Juli'!AG28+'August'!AG28+'September'!AG28+'Oktober'!AG28+'November'!AG28+'Dezember'!AG28)</f>
        <v/>
      </c>
      <c r="F28" s="7" t="str">
        <f>IF(A28="","",D28-E28)</f>
        <v/>
      </c>
    </row>
    <row r="29" spans="1:6" x14ac:dyDescent="0.25">
      <c r="A29" s="7"/>
      <c r="B29" s="7"/>
      <c r="C29" s="7"/>
      <c r="D29" s="7" t="str">
        <f>IF(A29="","",N(B29)+N(C29))</f>
        <v/>
      </c>
      <c r="E29" s="7" t="str">
        <f>IF(A29="","",'Januar'!AG29+'Februar'!AG29+'März'!AG29+'April'!AG29+'Mai'!AG29+'Juni'!AG29+'Juli'!AG29+'August'!AG29+'September'!AG29+'Oktober'!AG29+'November'!AG29+'Dezember'!AG29)</f>
        <v/>
      </c>
      <c r="F29" s="7" t="str">
        <f>IF(A29="","",D29-E29)</f>
        <v/>
      </c>
    </row>
    <row r="30" spans="1:6" x14ac:dyDescent="0.25">
      <c r="A30" s="7"/>
      <c r="B30" s="7"/>
      <c r="C30" s="7"/>
      <c r="D30" s="7" t="str">
        <f>IF(A30="","",N(B30)+N(C30))</f>
        <v/>
      </c>
      <c r="E30" s="7" t="str">
        <f>IF(A30="","",'Januar'!AG30+'Februar'!AG30+'März'!AG30+'April'!AG30+'Mai'!AG30+'Juni'!AG30+'Juli'!AG30+'August'!AG30+'September'!AG30+'Oktober'!AG30+'November'!AG30+'Dezember'!AG30)</f>
        <v/>
      </c>
      <c r="F30" s="7" t="str">
        <f>IF(A30="","",D30-E30)</f>
        <v/>
      </c>
    </row>
    <row r="31" spans="1:6" x14ac:dyDescent="0.25">
      <c r="A31" s="7"/>
      <c r="B31" s="7"/>
      <c r="C31" s="7"/>
      <c r="D31" s="7" t="str">
        <f>IF(A31="","",N(B31)+N(C31))</f>
        <v/>
      </c>
      <c r="E31" s="7" t="str">
        <f>IF(A31="","",'Januar'!AG31+'Februar'!AG31+'März'!AG31+'April'!AG31+'Mai'!AG31+'Juni'!AG31+'Juli'!AG31+'August'!AG31+'September'!AG31+'Oktober'!AG31+'November'!AG31+'Dezember'!AG31)</f>
        <v/>
      </c>
      <c r="F31" s="7" t="str">
        <f>IF(A31="","",D31-E31)</f>
        <v/>
      </c>
    </row>
    <row r="32" spans="1:6" x14ac:dyDescent="0.25">
      <c r="A32" s="7"/>
      <c r="B32" s="7"/>
      <c r="C32" s="7"/>
      <c r="D32" s="7" t="str">
        <f>IF(A32="","",N(B32)+N(C32))</f>
        <v/>
      </c>
      <c r="E32" s="7" t="str">
        <f>IF(A32="","",'Januar'!AG32+'Februar'!AG32+'März'!AG32+'April'!AG32+'Mai'!AG32+'Juni'!AG32+'Juli'!AG32+'August'!AG32+'September'!AG32+'Oktober'!AG32+'November'!AG32+'Dezember'!AG32)</f>
        <v/>
      </c>
      <c r="F32" s="7" t="str">
        <f>IF(A32="","",D32-E32)</f>
        <v/>
      </c>
    </row>
    <row r="33" spans="1:6" x14ac:dyDescent="0.25">
      <c r="A33" s="7"/>
      <c r="B33" s="7"/>
      <c r="C33" s="7"/>
      <c r="D33" s="7" t="str">
        <f>IF(A33="","",N(B33)+N(C33))</f>
        <v/>
      </c>
      <c r="E33" s="7" t="str">
        <f>IF(A33="","",'Januar'!AG33+'Februar'!AG33+'März'!AG33+'April'!AG33+'Mai'!AG33+'Juni'!AG33+'Juli'!AG33+'August'!AG33+'September'!AG33+'Oktober'!AG33+'November'!AG33+'Dezember'!AG33)</f>
        <v/>
      </c>
      <c r="F33" s="7" t="str">
        <f>IF(A33="","",D33-E33)</f>
        <v/>
      </c>
    </row>
    <row r="34" spans="1:6" x14ac:dyDescent="0.25">
      <c r="A34" s="7"/>
      <c r="B34" s="7"/>
      <c r="C34" s="7"/>
      <c r="D34" s="7" t="str">
        <f>IF(A34="","",N(B34)+N(C34))</f>
        <v/>
      </c>
      <c r="E34" s="7" t="str">
        <f>IF(A34="","",'Januar'!AG34+'Februar'!AG34+'März'!AG34+'April'!AG34+'Mai'!AG34+'Juni'!AG34+'Juli'!AG34+'August'!AG34+'September'!AG34+'Oktober'!AG34+'November'!AG34+'Dezember'!AG34)</f>
        <v/>
      </c>
      <c r="F34" s="7" t="str">
        <f>IF(A34="","",D34-E34)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39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>Neujahr</v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0">
        <f>DATE(2027,1,1)</f>
        <v>46388</v>
      </c>
      <c r="C3" s="11">
        <f>DATE(2027,1,2)</f>
        <v>46389</v>
      </c>
      <c r="D3" s="11">
        <f>DATE(2027,1,3)</f>
        <v>46390</v>
      </c>
      <c r="E3" s="10">
        <f>DATE(2027,1,4)</f>
        <v>46391</v>
      </c>
      <c r="F3" s="10">
        <f>DATE(2027,1,5)</f>
        <v>46392</v>
      </c>
      <c r="G3" s="10">
        <f>DATE(2027,1,6)</f>
        <v>46393</v>
      </c>
      <c r="H3" s="10">
        <f>DATE(2027,1,7)</f>
        <v>46394</v>
      </c>
      <c r="I3" s="10">
        <f>DATE(2027,1,8)</f>
        <v>46395</v>
      </c>
      <c r="J3" s="11">
        <f>DATE(2027,1,9)</f>
        <v>46396</v>
      </c>
      <c r="K3" s="11">
        <f>DATE(2027,1,10)</f>
        <v>46397</v>
      </c>
      <c r="L3" s="10">
        <f>DATE(2027,1,11)</f>
        <v>46398</v>
      </c>
      <c r="M3" s="10">
        <f>DATE(2027,1,12)</f>
        <v>46399</v>
      </c>
      <c r="N3" s="10">
        <f>DATE(2027,1,13)</f>
        <v>46400</v>
      </c>
      <c r="O3" s="10">
        <f>DATE(2027,1,14)</f>
        <v>46401</v>
      </c>
      <c r="P3" s="10">
        <f>DATE(2027,1,15)</f>
        <v>46402</v>
      </c>
      <c r="Q3" s="11">
        <f>DATE(2027,1,16)</f>
        <v>46403</v>
      </c>
      <c r="R3" s="11">
        <f>DATE(2027,1,17)</f>
        <v>46404</v>
      </c>
      <c r="S3" s="10">
        <f>DATE(2027,1,18)</f>
        <v>46405</v>
      </c>
      <c r="T3" s="10">
        <f>DATE(2027,1,19)</f>
        <v>46406</v>
      </c>
      <c r="U3" s="10">
        <f>DATE(2027,1,20)</f>
        <v>46407</v>
      </c>
      <c r="V3" s="10">
        <f>DATE(2027,1,21)</f>
        <v>46408</v>
      </c>
      <c r="W3" s="10">
        <f>DATE(2027,1,22)</f>
        <v>46409</v>
      </c>
      <c r="X3" s="11">
        <f>DATE(2027,1,23)</f>
        <v>46410</v>
      </c>
      <c r="Y3" s="11">
        <f>DATE(2027,1,24)</f>
        <v>46411</v>
      </c>
      <c r="Z3" s="10">
        <f>DATE(2027,1,25)</f>
        <v>46412</v>
      </c>
      <c r="AA3" s="10">
        <f>DATE(2027,1,26)</f>
        <v>46413</v>
      </c>
      <c r="AB3" s="10">
        <f>DATE(2027,1,27)</f>
        <v>46414</v>
      </c>
      <c r="AC3" s="10">
        <f>DATE(2027,1,28)</f>
        <v>46415</v>
      </c>
      <c r="AD3" s="10">
        <f>DATE(2027,1,29)</f>
        <v>46416</v>
      </c>
      <c r="AE3" s="11">
        <f>DATE(2027,1,30)</f>
        <v>46417</v>
      </c>
      <c r="AF3" s="11">
        <f>DATE(2027,1,31)</f>
        <v>46418</v>
      </c>
    </row>
    <row r="4" spans="1:33" x14ac:dyDescent="0.25">
      <c r="A4" s="2" t="s">
        <v>33</v>
      </c>
      <c r="B4" s="12" t="s">
        <v>42</v>
      </c>
      <c r="C4" s="13" t="s">
        <v>43</v>
      </c>
      <c r="D4" s="13" t="s">
        <v>44</v>
      </c>
      <c r="E4" s="12" t="s">
        <v>45</v>
      </c>
      <c r="F4" s="12" t="s">
        <v>46</v>
      </c>
      <c r="G4" s="12" t="s">
        <v>47</v>
      </c>
      <c r="H4" s="12" t="s">
        <v>48</v>
      </c>
      <c r="I4" s="12" t="s">
        <v>42</v>
      </c>
      <c r="J4" s="13" t="s">
        <v>43</v>
      </c>
      <c r="K4" s="13" t="s">
        <v>44</v>
      </c>
      <c r="L4" s="12" t="s">
        <v>45</v>
      </c>
      <c r="M4" s="12" t="s">
        <v>46</v>
      </c>
      <c r="N4" s="12" t="s">
        <v>47</v>
      </c>
      <c r="O4" s="12" t="s">
        <v>48</v>
      </c>
      <c r="P4" s="12" t="s">
        <v>42</v>
      </c>
      <c r="Q4" s="13" t="s">
        <v>43</v>
      </c>
      <c r="R4" s="13" t="s">
        <v>44</v>
      </c>
      <c r="S4" s="12" t="s">
        <v>45</v>
      </c>
      <c r="T4" s="12" t="s">
        <v>46</v>
      </c>
      <c r="U4" s="12" t="s">
        <v>47</v>
      </c>
      <c r="V4" s="12" t="s">
        <v>48</v>
      </c>
      <c r="W4" s="12" t="s">
        <v>42</v>
      </c>
      <c r="X4" s="13" t="s">
        <v>43</v>
      </c>
      <c r="Y4" s="13" t="s">
        <v>44</v>
      </c>
      <c r="Z4" s="12" t="s">
        <v>45</v>
      </c>
      <c r="AA4" s="12" t="s">
        <v>46</v>
      </c>
      <c r="AB4" s="12" t="s">
        <v>47</v>
      </c>
      <c r="AC4" s="12" t="s">
        <v>48</v>
      </c>
      <c r="AD4" s="12" t="s">
        <v>42</v>
      </c>
      <c r="AE4" s="13" t="s">
        <v>43</v>
      </c>
      <c r="AF4" s="13" t="s">
        <v>44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5"/>
      <c r="D5" s="15"/>
      <c r="E5" s="14"/>
      <c r="F5" s="14"/>
      <c r="G5" s="14"/>
      <c r="H5" s="14"/>
      <c r="I5" s="14"/>
      <c r="J5" s="15"/>
      <c r="K5" s="15"/>
      <c r="L5" s="14"/>
      <c r="M5" s="14"/>
      <c r="N5" s="14"/>
      <c r="O5" s="14"/>
      <c r="P5" s="14"/>
      <c r="Q5" s="15"/>
      <c r="R5" s="15"/>
      <c r="S5" s="14"/>
      <c r="T5" s="14"/>
      <c r="U5" s="14"/>
      <c r="V5" s="14"/>
      <c r="W5" s="14"/>
      <c r="X5" s="15"/>
      <c r="Y5" s="15"/>
      <c r="Z5" s="14"/>
      <c r="AA5" s="14"/>
      <c r="AB5" s="14"/>
      <c r="AC5" s="14"/>
      <c r="AD5" s="14"/>
      <c r="AE5" s="15"/>
      <c r="AF5" s="15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5"/>
      <c r="D6" s="15"/>
      <c r="E6" s="14"/>
      <c r="F6" s="14"/>
      <c r="G6" s="14"/>
      <c r="H6" s="14"/>
      <c r="I6" s="14"/>
      <c r="J6" s="15"/>
      <c r="K6" s="15"/>
      <c r="L6" s="14"/>
      <c r="M6" s="14"/>
      <c r="N6" s="14"/>
      <c r="O6" s="14"/>
      <c r="P6" s="14"/>
      <c r="Q6" s="15"/>
      <c r="R6" s="15"/>
      <c r="S6" s="14"/>
      <c r="T6" s="14"/>
      <c r="U6" s="14"/>
      <c r="V6" s="14"/>
      <c r="W6" s="14"/>
      <c r="X6" s="15"/>
      <c r="Y6" s="15"/>
      <c r="Z6" s="14"/>
      <c r="AA6" s="14"/>
      <c r="AB6" s="14"/>
      <c r="AC6" s="14"/>
      <c r="AD6" s="14"/>
      <c r="AE6" s="15"/>
      <c r="AF6" s="15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5"/>
      <c r="D7" s="15"/>
      <c r="E7" s="14"/>
      <c r="F7" s="14"/>
      <c r="G7" s="14"/>
      <c r="H7" s="14"/>
      <c r="I7" s="14"/>
      <c r="J7" s="15"/>
      <c r="K7" s="15"/>
      <c r="L7" s="14"/>
      <c r="M7" s="14"/>
      <c r="N7" s="14"/>
      <c r="O7" s="14"/>
      <c r="P7" s="14"/>
      <c r="Q7" s="15"/>
      <c r="R7" s="15"/>
      <c r="S7" s="14"/>
      <c r="T7" s="14"/>
      <c r="U7" s="14"/>
      <c r="V7" s="14"/>
      <c r="W7" s="14"/>
      <c r="X7" s="15"/>
      <c r="Y7" s="15"/>
      <c r="Z7" s="14"/>
      <c r="AA7" s="14"/>
      <c r="AB7" s="14"/>
      <c r="AC7" s="14"/>
      <c r="AD7" s="14"/>
      <c r="AE7" s="15"/>
      <c r="AF7" s="15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5"/>
      <c r="D8" s="15"/>
      <c r="E8" s="14"/>
      <c r="F8" s="14"/>
      <c r="G8" s="14"/>
      <c r="H8" s="14"/>
      <c r="I8" s="14"/>
      <c r="J8" s="15"/>
      <c r="K8" s="15"/>
      <c r="L8" s="14"/>
      <c r="M8" s="14"/>
      <c r="N8" s="14"/>
      <c r="O8" s="14"/>
      <c r="P8" s="14"/>
      <c r="Q8" s="15"/>
      <c r="R8" s="15"/>
      <c r="S8" s="14"/>
      <c r="T8" s="14"/>
      <c r="U8" s="14"/>
      <c r="V8" s="14"/>
      <c r="W8" s="14"/>
      <c r="X8" s="15"/>
      <c r="Y8" s="15"/>
      <c r="Z8" s="14"/>
      <c r="AA8" s="14"/>
      <c r="AB8" s="14"/>
      <c r="AC8" s="14"/>
      <c r="AD8" s="14"/>
      <c r="AE8" s="15"/>
      <c r="AF8" s="15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5"/>
      <c r="D9" s="15"/>
      <c r="E9" s="14"/>
      <c r="F9" s="14"/>
      <c r="G9" s="14"/>
      <c r="H9" s="14"/>
      <c r="I9" s="14"/>
      <c r="J9" s="15"/>
      <c r="K9" s="15"/>
      <c r="L9" s="14"/>
      <c r="M9" s="14"/>
      <c r="N9" s="14"/>
      <c r="O9" s="14"/>
      <c r="P9" s="14"/>
      <c r="Q9" s="15"/>
      <c r="R9" s="15"/>
      <c r="S9" s="14"/>
      <c r="T9" s="14"/>
      <c r="U9" s="14"/>
      <c r="V9" s="14"/>
      <c r="W9" s="14"/>
      <c r="X9" s="15"/>
      <c r="Y9" s="15"/>
      <c r="Z9" s="14"/>
      <c r="AA9" s="14"/>
      <c r="AB9" s="14"/>
      <c r="AC9" s="14"/>
      <c r="AD9" s="14"/>
      <c r="AE9" s="15"/>
      <c r="AF9" s="15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5"/>
      <c r="D10" s="15"/>
      <c r="E10" s="14"/>
      <c r="F10" s="14"/>
      <c r="G10" s="14"/>
      <c r="H10" s="14"/>
      <c r="I10" s="14"/>
      <c r="J10" s="15"/>
      <c r="K10" s="15"/>
      <c r="L10" s="14"/>
      <c r="M10" s="14"/>
      <c r="N10" s="14"/>
      <c r="O10" s="14"/>
      <c r="P10" s="14"/>
      <c r="Q10" s="15"/>
      <c r="R10" s="15"/>
      <c r="S10" s="14"/>
      <c r="T10" s="14"/>
      <c r="U10" s="14"/>
      <c r="V10" s="14"/>
      <c r="W10" s="14"/>
      <c r="X10" s="15"/>
      <c r="Y10" s="15"/>
      <c r="Z10" s="14"/>
      <c r="AA10" s="14"/>
      <c r="AB10" s="14"/>
      <c r="AC10" s="14"/>
      <c r="AD10" s="14"/>
      <c r="AE10" s="15"/>
      <c r="AF10" s="15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5"/>
      <c r="D11" s="15"/>
      <c r="E11" s="14"/>
      <c r="F11" s="14"/>
      <c r="G11" s="14"/>
      <c r="H11" s="14"/>
      <c r="I11" s="14"/>
      <c r="J11" s="15"/>
      <c r="K11" s="15"/>
      <c r="L11" s="14"/>
      <c r="M11" s="14"/>
      <c r="N11" s="14"/>
      <c r="O11" s="14"/>
      <c r="P11" s="14"/>
      <c r="Q11" s="15"/>
      <c r="R11" s="15"/>
      <c r="S11" s="14"/>
      <c r="T11" s="14"/>
      <c r="U11" s="14"/>
      <c r="V11" s="14"/>
      <c r="W11" s="14"/>
      <c r="X11" s="15"/>
      <c r="Y11" s="15"/>
      <c r="Z11" s="14"/>
      <c r="AA11" s="14"/>
      <c r="AB11" s="14"/>
      <c r="AC11" s="14"/>
      <c r="AD11" s="14"/>
      <c r="AE11" s="15"/>
      <c r="AF11" s="15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5"/>
      <c r="D12" s="15"/>
      <c r="E12" s="14"/>
      <c r="F12" s="14"/>
      <c r="G12" s="14"/>
      <c r="H12" s="14"/>
      <c r="I12" s="14"/>
      <c r="J12" s="15"/>
      <c r="K12" s="15"/>
      <c r="L12" s="14"/>
      <c r="M12" s="14"/>
      <c r="N12" s="14"/>
      <c r="O12" s="14"/>
      <c r="P12" s="14"/>
      <c r="Q12" s="15"/>
      <c r="R12" s="15"/>
      <c r="S12" s="14"/>
      <c r="T12" s="14"/>
      <c r="U12" s="14"/>
      <c r="V12" s="14"/>
      <c r="W12" s="14"/>
      <c r="X12" s="15"/>
      <c r="Y12" s="15"/>
      <c r="Z12" s="14"/>
      <c r="AA12" s="14"/>
      <c r="AB12" s="14"/>
      <c r="AC12" s="14"/>
      <c r="AD12" s="14"/>
      <c r="AE12" s="15"/>
      <c r="AF12" s="15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5"/>
      <c r="D13" s="15"/>
      <c r="E13" s="14"/>
      <c r="F13" s="14"/>
      <c r="G13" s="14"/>
      <c r="H13" s="14"/>
      <c r="I13" s="14"/>
      <c r="J13" s="15"/>
      <c r="K13" s="15"/>
      <c r="L13" s="14"/>
      <c r="M13" s="14"/>
      <c r="N13" s="14"/>
      <c r="O13" s="14"/>
      <c r="P13" s="14"/>
      <c r="Q13" s="15"/>
      <c r="R13" s="15"/>
      <c r="S13" s="14"/>
      <c r="T13" s="14"/>
      <c r="U13" s="14"/>
      <c r="V13" s="14"/>
      <c r="W13" s="14"/>
      <c r="X13" s="15"/>
      <c r="Y13" s="15"/>
      <c r="Z13" s="14"/>
      <c r="AA13" s="14"/>
      <c r="AB13" s="14"/>
      <c r="AC13" s="14"/>
      <c r="AD13" s="14"/>
      <c r="AE13" s="15"/>
      <c r="AF13" s="15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5"/>
      <c r="D14" s="15"/>
      <c r="E14" s="14"/>
      <c r="F14" s="14"/>
      <c r="G14" s="14"/>
      <c r="H14" s="14"/>
      <c r="I14" s="14"/>
      <c r="J14" s="15"/>
      <c r="K14" s="15"/>
      <c r="L14" s="14"/>
      <c r="M14" s="14"/>
      <c r="N14" s="14"/>
      <c r="O14" s="14"/>
      <c r="P14" s="14"/>
      <c r="Q14" s="15"/>
      <c r="R14" s="15"/>
      <c r="S14" s="14"/>
      <c r="T14" s="14"/>
      <c r="U14" s="14"/>
      <c r="V14" s="14"/>
      <c r="W14" s="14"/>
      <c r="X14" s="15"/>
      <c r="Y14" s="15"/>
      <c r="Z14" s="14"/>
      <c r="AA14" s="14"/>
      <c r="AB14" s="14"/>
      <c r="AC14" s="14"/>
      <c r="AD14" s="14"/>
      <c r="AE14" s="15"/>
      <c r="AF14" s="15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5"/>
      <c r="D15" s="15"/>
      <c r="E15" s="14"/>
      <c r="F15" s="14"/>
      <c r="G15" s="14"/>
      <c r="H15" s="14"/>
      <c r="I15" s="14"/>
      <c r="J15" s="15"/>
      <c r="K15" s="15"/>
      <c r="L15" s="14"/>
      <c r="M15" s="14"/>
      <c r="N15" s="14"/>
      <c r="O15" s="14"/>
      <c r="P15" s="14"/>
      <c r="Q15" s="15"/>
      <c r="R15" s="15"/>
      <c r="S15" s="14"/>
      <c r="T15" s="14"/>
      <c r="U15" s="14"/>
      <c r="V15" s="14"/>
      <c r="W15" s="14"/>
      <c r="X15" s="15"/>
      <c r="Y15" s="15"/>
      <c r="Z15" s="14"/>
      <c r="AA15" s="14"/>
      <c r="AB15" s="14"/>
      <c r="AC15" s="14"/>
      <c r="AD15" s="14"/>
      <c r="AE15" s="15"/>
      <c r="AF15" s="15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5"/>
      <c r="D16" s="15"/>
      <c r="E16" s="14"/>
      <c r="F16" s="14"/>
      <c r="G16" s="14"/>
      <c r="H16" s="14"/>
      <c r="I16" s="14"/>
      <c r="J16" s="15"/>
      <c r="K16" s="15"/>
      <c r="L16" s="14"/>
      <c r="M16" s="14"/>
      <c r="N16" s="14"/>
      <c r="O16" s="14"/>
      <c r="P16" s="14"/>
      <c r="Q16" s="15"/>
      <c r="R16" s="15"/>
      <c r="S16" s="14"/>
      <c r="T16" s="14"/>
      <c r="U16" s="14"/>
      <c r="V16" s="14"/>
      <c r="W16" s="14"/>
      <c r="X16" s="15"/>
      <c r="Y16" s="15"/>
      <c r="Z16" s="14"/>
      <c r="AA16" s="14"/>
      <c r="AB16" s="14"/>
      <c r="AC16" s="14"/>
      <c r="AD16" s="14"/>
      <c r="AE16" s="15"/>
      <c r="AF16" s="15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5"/>
      <c r="D17" s="15"/>
      <c r="E17" s="14"/>
      <c r="F17" s="14"/>
      <c r="G17" s="14"/>
      <c r="H17" s="14"/>
      <c r="I17" s="14"/>
      <c r="J17" s="15"/>
      <c r="K17" s="15"/>
      <c r="L17" s="14"/>
      <c r="M17" s="14"/>
      <c r="N17" s="14"/>
      <c r="O17" s="14"/>
      <c r="P17" s="14"/>
      <c r="Q17" s="15"/>
      <c r="R17" s="15"/>
      <c r="S17" s="14"/>
      <c r="T17" s="14"/>
      <c r="U17" s="14"/>
      <c r="V17" s="14"/>
      <c r="W17" s="14"/>
      <c r="X17" s="15"/>
      <c r="Y17" s="15"/>
      <c r="Z17" s="14"/>
      <c r="AA17" s="14"/>
      <c r="AB17" s="14"/>
      <c r="AC17" s="14"/>
      <c r="AD17" s="14"/>
      <c r="AE17" s="15"/>
      <c r="AF17" s="15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5"/>
      <c r="D18" s="15"/>
      <c r="E18" s="14"/>
      <c r="F18" s="14"/>
      <c r="G18" s="14"/>
      <c r="H18" s="14"/>
      <c r="I18" s="14"/>
      <c r="J18" s="15"/>
      <c r="K18" s="15"/>
      <c r="L18" s="14"/>
      <c r="M18" s="14"/>
      <c r="N18" s="14"/>
      <c r="O18" s="14"/>
      <c r="P18" s="14"/>
      <c r="Q18" s="15"/>
      <c r="R18" s="15"/>
      <c r="S18" s="14"/>
      <c r="T18" s="14"/>
      <c r="U18" s="14"/>
      <c r="V18" s="14"/>
      <c r="W18" s="14"/>
      <c r="X18" s="15"/>
      <c r="Y18" s="15"/>
      <c r="Z18" s="14"/>
      <c r="AA18" s="14"/>
      <c r="AB18" s="14"/>
      <c r="AC18" s="14"/>
      <c r="AD18" s="14"/>
      <c r="AE18" s="15"/>
      <c r="AF18" s="15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5"/>
      <c r="D19" s="15"/>
      <c r="E19" s="14"/>
      <c r="F19" s="14"/>
      <c r="G19" s="14"/>
      <c r="H19" s="14"/>
      <c r="I19" s="14"/>
      <c r="J19" s="15"/>
      <c r="K19" s="15"/>
      <c r="L19" s="14"/>
      <c r="M19" s="14"/>
      <c r="N19" s="14"/>
      <c r="O19" s="14"/>
      <c r="P19" s="14"/>
      <c r="Q19" s="15"/>
      <c r="R19" s="15"/>
      <c r="S19" s="14"/>
      <c r="T19" s="14"/>
      <c r="U19" s="14"/>
      <c r="V19" s="14"/>
      <c r="W19" s="14"/>
      <c r="X19" s="15"/>
      <c r="Y19" s="15"/>
      <c r="Z19" s="14"/>
      <c r="AA19" s="14"/>
      <c r="AB19" s="14"/>
      <c r="AC19" s="14"/>
      <c r="AD19" s="14"/>
      <c r="AE19" s="15"/>
      <c r="AF19" s="15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5"/>
      <c r="D20" s="15"/>
      <c r="E20" s="14"/>
      <c r="F20" s="14"/>
      <c r="G20" s="14"/>
      <c r="H20" s="14"/>
      <c r="I20" s="14"/>
      <c r="J20" s="15"/>
      <c r="K20" s="15"/>
      <c r="L20" s="14"/>
      <c r="M20" s="14"/>
      <c r="N20" s="14"/>
      <c r="O20" s="14"/>
      <c r="P20" s="14"/>
      <c r="Q20" s="15"/>
      <c r="R20" s="15"/>
      <c r="S20" s="14"/>
      <c r="T20" s="14"/>
      <c r="U20" s="14"/>
      <c r="V20" s="14"/>
      <c r="W20" s="14"/>
      <c r="X20" s="15"/>
      <c r="Y20" s="15"/>
      <c r="Z20" s="14"/>
      <c r="AA20" s="14"/>
      <c r="AB20" s="14"/>
      <c r="AC20" s="14"/>
      <c r="AD20" s="14"/>
      <c r="AE20" s="15"/>
      <c r="AF20" s="15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5"/>
      <c r="D21" s="15"/>
      <c r="E21" s="14"/>
      <c r="F21" s="14"/>
      <c r="G21" s="14"/>
      <c r="H21" s="14"/>
      <c r="I21" s="14"/>
      <c r="J21" s="15"/>
      <c r="K21" s="15"/>
      <c r="L21" s="14"/>
      <c r="M21" s="14"/>
      <c r="N21" s="14"/>
      <c r="O21" s="14"/>
      <c r="P21" s="14"/>
      <c r="Q21" s="15"/>
      <c r="R21" s="15"/>
      <c r="S21" s="14"/>
      <c r="T21" s="14"/>
      <c r="U21" s="14"/>
      <c r="V21" s="14"/>
      <c r="W21" s="14"/>
      <c r="X21" s="15"/>
      <c r="Y21" s="15"/>
      <c r="Z21" s="14"/>
      <c r="AA21" s="14"/>
      <c r="AB21" s="14"/>
      <c r="AC21" s="14"/>
      <c r="AD21" s="14"/>
      <c r="AE21" s="15"/>
      <c r="AF21" s="15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5"/>
      <c r="D22" s="15"/>
      <c r="E22" s="14"/>
      <c r="F22" s="14"/>
      <c r="G22" s="14"/>
      <c r="H22" s="14"/>
      <c r="I22" s="14"/>
      <c r="J22" s="15"/>
      <c r="K22" s="15"/>
      <c r="L22" s="14"/>
      <c r="M22" s="14"/>
      <c r="N22" s="14"/>
      <c r="O22" s="14"/>
      <c r="P22" s="14"/>
      <c r="Q22" s="15"/>
      <c r="R22" s="15"/>
      <c r="S22" s="14"/>
      <c r="T22" s="14"/>
      <c r="U22" s="14"/>
      <c r="V22" s="14"/>
      <c r="W22" s="14"/>
      <c r="X22" s="15"/>
      <c r="Y22" s="15"/>
      <c r="Z22" s="14"/>
      <c r="AA22" s="14"/>
      <c r="AB22" s="14"/>
      <c r="AC22" s="14"/>
      <c r="AD22" s="14"/>
      <c r="AE22" s="15"/>
      <c r="AF22" s="15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5"/>
      <c r="D23" s="15"/>
      <c r="E23" s="14"/>
      <c r="F23" s="14"/>
      <c r="G23" s="14"/>
      <c r="H23" s="14"/>
      <c r="I23" s="14"/>
      <c r="J23" s="15"/>
      <c r="K23" s="15"/>
      <c r="L23" s="14"/>
      <c r="M23" s="14"/>
      <c r="N23" s="14"/>
      <c r="O23" s="14"/>
      <c r="P23" s="14"/>
      <c r="Q23" s="15"/>
      <c r="R23" s="15"/>
      <c r="S23" s="14"/>
      <c r="T23" s="14"/>
      <c r="U23" s="14"/>
      <c r="V23" s="14"/>
      <c r="W23" s="14"/>
      <c r="X23" s="15"/>
      <c r="Y23" s="15"/>
      <c r="Z23" s="14"/>
      <c r="AA23" s="14"/>
      <c r="AB23" s="14"/>
      <c r="AC23" s="14"/>
      <c r="AD23" s="14"/>
      <c r="AE23" s="15"/>
      <c r="AF23" s="15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5"/>
      <c r="D24" s="15"/>
      <c r="E24" s="14"/>
      <c r="F24" s="14"/>
      <c r="G24" s="14"/>
      <c r="H24" s="14"/>
      <c r="I24" s="14"/>
      <c r="J24" s="15"/>
      <c r="K24" s="15"/>
      <c r="L24" s="14"/>
      <c r="M24" s="14"/>
      <c r="N24" s="14"/>
      <c r="O24" s="14"/>
      <c r="P24" s="14"/>
      <c r="Q24" s="15"/>
      <c r="R24" s="15"/>
      <c r="S24" s="14"/>
      <c r="T24" s="14"/>
      <c r="U24" s="14"/>
      <c r="V24" s="14"/>
      <c r="W24" s="14"/>
      <c r="X24" s="15"/>
      <c r="Y24" s="15"/>
      <c r="Z24" s="14"/>
      <c r="AA24" s="14"/>
      <c r="AB24" s="14"/>
      <c r="AC24" s="14"/>
      <c r="AD24" s="14"/>
      <c r="AE24" s="15"/>
      <c r="AF24" s="15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5"/>
      <c r="D25" s="15"/>
      <c r="E25" s="14"/>
      <c r="F25" s="14"/>
      <c r="G25" s="14"/>
      <c r="H25" s="14"/>
      <c r="I25" s="14"/>
      <c r="J25" s="15"/>
      <c r="K25" s="15"/>
      <c r="L25" s="14"/>
      <c r="M25" s="14"/>
      <c r="N25" s="14"/>
      <c r="O25" s="14"/>
      <c r="P25" s="14"/>
      <c r="Q25" s="15"/>
      <c r="R25" s="15"/>
      <c r="S25" s="14"/>
      <c r="T25" s="14"/>
      <c r="U25" s="14"/>
      <c r="V25" s="14"/>
      <c r="W25" s="14"/>
      <c r="X25" s="15"/>
      <c r="Y25" s="15"/>
      <c r="Z25" s="14"/>
      <c r="AA25" s="14"/>
      <c r="AB25" s="14"/>
      <c r="AC25" s="14"/>
      <c r="AD25" s="14"/>
      <c r="AE25" s="15"/>
      <c r="AF25" s="15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5"/>
      <c r="D26" s="15"/>
      <c r="E26" s="14"/>
      <c r="F26" s="14"/>
      <c r="G26" s="14"/>
      <c r="H26" s="14"/>
      <c r="I26" s="14"/>
      <c r="J26" s="15"/>
      <c r="K26" s="15"/>
      <c r="L26" s="14"/>
      <c r="M26" s="14"/>
      <c r="N26" s="14"/>
      <c r="O26" s="14"/>
      <c r="P26" s="14"/>
      <c r="Q26" s="15"/>
      <c r="R26" s="15"/>
      <c r="S26" s="14"/>
      <c r="T26" s="14"/>
      <c r="U26" s="14"/>
      <c r="V26" s="14"/>
      <c r="W26" s="14"/>
      <c r="X26" s="15"/>
      <c r="Y26" s="15"/>
      <c r="Z26" s="14"/>
      <c r="AA26" s="14"/>
      <c r="AB26" s="14"/>
      <c r="AC26" s="14"/>
      <c r="AD26" s="14"/>
      <c r="AE26" s="15"/>
      <c r="AF26" s="15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5"/>
      <c r="D27" s="15"/>
      <c r="E27" s="14"/>
      <c r="F27" s="14"/>
      <c r="G27" s="14"/>
      <c r="H27" s="14"/>
      <c r="I27" s="14"/>
      <c r="J27" s="15"/>
      <c r="K27" s="15"/>
      <c r="L27" s="14"/>
      <c r="M27" s="14"/>
      <c r="N27" s="14"/>
      <c r="O27" s="14"/>
      <c r="P27" s="14"/>
      <c r="Q27" s="15"/>
      <c r="R27" s="15"/>
      <c r="S27" s="14"/>
      <c r="T27" s="14"/>
      <c r="U27" s="14"/>
      <c r="V27" s="14"/>
      <c r="W27" s="14"/>
      <c r="X27" s="15"/>
      <c r="Y27" s="15"/>
      <c r="Z27" s="14"/>
      <c r="AA27" s="14"/>
      <c r="AB27" s="14"/>
      <c r="AC27" s="14"/>
      <c r="AD27" s="14"/>
      <c r="AE27" s="15"/>
      <c r="AF27" s="15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5"/>
      <c r="D28" s="15"/>
      <c r="E28" s="14"/>
      <c r="F28" s="14"/>
      <c r="G28" s="14"/>
      <c r="H28" s="14"/>
      <c r="I28" s="14"/>
      <c r="J28" s="15"/>
      <c r="K28" s="15"/>
      <c r="L28" s="14"/>
      <c r="M28" s="14"/>
      <c r="N28" s="14"/>
      <c r="O28" s="14"/>
      <c r="P28" s="14"/>
      <c r="Q28" s="15"/>
      <c r="R28" s="15"/>
      <c r="S28" s="14"/>
      <c r="T28" s="14"/>
      <c r="U28" s="14"/>
      <c r="V28" s="14"/>
      <c r="W28" s="14"/>
      <c r="X28" s="15"/>
      <c r="Y28" s="15"/>
      <c r="Z28" s="14"/>
      <c r="AA28" s="14"/>
      <c r="AB28" s="14"/>
      <c r="AC28" s="14"/>
      <c r="AD28" s="14"/>
      <c r="AE28" s="15"/>
      <c r="AF28" s="15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5"/>
      <c r="D29" s="15"/>
      <c r="E29" s="14"/>
      <c r="F29" s="14"/>
      <c r="G29" s="14"/>
      <c r="H29" s="14"/>
      <c r="I29" s="14"/>
      <c r="J29" s="15"/>
      <c r="K29" s="15"/>
      <c r="L29" s="14"/>
      <c r="M29" s="14"/>
      <c r="N29" s="14"/>
      <c r="O29" s="14"/>
      <c r="P29" s="14"/>
      <c r="Q29" s="15"/>
      <c r="R29" s="15"/>
      <c r="S29" s="14"/>
      <c r="T29" s="14"/>
      <c r="U29" s="14"/>
      <c r="V29" s="14"/>
      <c r="W29" s="14"/>
      <c r="X29" s="15"/>
      <c r="Y29" s="15"/>
      <c r="Z29" s="14"/>
      <c r="AA29" s="14"/>
      <c r="AB29" s="14"/>
      <c r="AC29" s="14"/>
      <c r="AD29" s="14"/>
      <c r="AE29" s="15"/>
      <c r="AF29" s="15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5"/>
      <c r="D30" s="15"/>
      <c r="E30" s="14"/>
      <c r="F30" s="14"/>
      <c r="G30" s="14"/>
      <c r="H30" s="14"/>
      <c r="I30" s="14"/>
      <c r="J30" s="15"/>
      <c r="K30" s="15"/>
      <c r="L30" s="14"/>
      <c r="M30" s="14"/>
      <c r="N30" s="14"/>
      <c r="O30" s="14"/>
      <c r="P30" s="14"/>
      <c r="Q30" s="15"/>
      <c r="R30" s="15"/>
      <c r="S30" s="14"/>
      <c r="T30" s="14"/>
      <c r="U30" s="14"/>
      <c r="V30" s="14"/>
      <c r="W30" s="14"/>
      <c r="X30" s="15"/>
      <c r="Y30" s="15"/>
      <c r="Z30" s="14"/>
      <c r="AA30" s="14"/>
      <c r="AB30" s="14"/>
      <c r="AC30" s="14"/>
      <c r="AD30" s="14"/>
      <c r="AE30" s="15"/>
      <c r="AF30" s="15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5"/>
      <c r="D31" s="15"/>
      <c r="E31" s="14"/>
      <c r="F31" s="14"/>
      <c r="G31" s="14"/>
      <c r="H31" s="14"/>
      <c r="I31" s="14"/>
      <c r="J31" s="15"/>
      <c r="K31" s="15"/>
      <c r="L31" s="14"/>
      <c r="M31" s="14"/>
      <c r="N31" s="14"/>
      <c r="O31" s="14"/>
      <c r="P31" s="14"/>
      <c r="Q31" s="15"/>
      <c r="R31" s="15"/>
      <c r="S31" s="14"/>
      <c r="T31" s="14"/>
      <c r="U31" s="14"/>
      <c r="V31" s="14"/>
      <c r="W31" s="14"/>
      <c r="X31" s="15"/>
      <c r="Y31" s="15"/>
      <c r="Z31" s="14"/>
      <c r="AA31" s="14"/>
      <c r="AB31" s="14"/>
      <c r="AC31" s="14"/>
      <c r="AD31" s="14"/>
      <c r="AE31" s="15"/>
      <c r="AF31" s="15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5"/>
      <c r="D32" s="15"/>
      <c r="E32" s="14"/>
      <c r="F32" s="14"/>
      <c r="G32" s="14"/>
      <c r="H32" s="14"/>
      <c r="I32" s="14"/>
      <c r="J32" s="15"/>
      <c r="K32" s="15"/>
      <c r="L32" s="14"/>
      <c r="M32" s="14"/>
      <c r="N32" s="14"/>
      <c r="O32" s="14"/>
      <c r="P32" s="14"/>
      <c r="Q32" s="15"/>
      <c r="R32" s="15"/>
      <c r="S32" s="14"/>
      <c r="T32" s="14"/>
      <c r="U32" s="14"/>
      <c r="V32" s="14"/>
      <c r="W32" s="14"/>
      <c r="X32" s="15"/>
      <c r="Y32" s="15"/>
      <c r="Z32" s="14"/>
      <c r="AA32" s="14"/>
      <c r="AB32" s="14"/>
      <c r="AC32" s="14"/>
      <c r="AD32" s="14"/>
      <c r="AE32" s="15"/>
      <c r="AF32" s="15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5"/>
      <c r="D33" s="15"/>
      <c r="E33" s="14"/>
      <c r="F33" s="14"/>
      <c r="G33" s="14"/>
      <c r="H33" s="14"/>
      <c r="I33" s="14"/>
      <c r="J33" s="15"/>
      <c r="K33" s="15"/>
      <c r="L33" s="14"/>
      <c r="M33" s="14"/>
      <c r="N33" s="14"/>
      <c r="O33" s="14"/>
      <c r="P33" s="14"/>
      <c r="Q33" s="15"/>
      <c r="R33" s="15"/>
      <c r="S33" s="14"/>
      <c r="T33" s="14"/>
      <c r="U33" s="14"/>
      <c r="V33" s="14"/>
      <c r="W33" s="14"/>
      <c r="X33" s="15"/>
      <c r="Y33" s="15"/>
      <c r="Z33" s="14"/>
      <c r="AA33" s="14"/>
      <c r="AB33" s="14"/>
      <c r="AC33" s="14"/>
      <c r="AD33" s="14"/>
      <c r="AE33" s="15"/>
      <c r="AF33" s="15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5"/>
      <c r="D34" s="15"/>
      <c r="E34" s="14"/>
      <c r="F34" s="14"/>
      <c r="G34" s="14"/>
      <c r="H34" s="14"/>
      <c r="I34" s="14"/>
      <c r="J34" s="15"/>
      <c r="K34" s="15"/>
      <c r="L34" s="14"/>
      <c r="M34" s="14"/>
      <c r="N34" s="14"/>
      <c r="O34" s="14"/>
      <c r="P34" s="14"/>
      <c r="Q34" s="15"/>
      <c r="R34" s="15"/>
      <c r="S34" s="14"/>
      <c r="T34" s="14"/>
      <c r="U34" s="14"/>
      <c r="V34" s="14"/>
      <c r="W34" s="14"/>
      <c r="X34" s="15"/>
      <c r="Y34" s="15"/>
      <c r="Z34" s="14"/>
      <c r="AA34" s="14"/>
      <c r="AB34" s="14"/>
      <c r="AC34" s="14"/>
      <c r="AD34" s="14"/>
      <c r="AE34" s="15"/>
      <c r="AF34" s="15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0" priority="1">
      <formula>B$2&lt;&gt;""</formula>
    </cfRule>
  </conditionalFormatting>
  <conditionalFormatting sqref="B5:AF34">
    <cfRule type="expression" dxfId="1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50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</row>
    <row r="3" spans="1:32" x14ac:dyDescent="0.25">
      <c r="A3" s="2" t="s">
        <v>41</v>
      </c>
      <c r="B3" s="10">
        <f>DATE(2027,2,1)</f>
        <v>46419</v>
      </c>
      <c r="C3" s="10">
        <f>DATE(2027,2,2)</f>
        <v>46420</v>
      </c>
      <c r="D3" s="10">
        <f>DATE(2027,2,3)</f>
        <v>46421</v>
      </c>
      <c r="E3" s="10">
        <f>DATE(2027,2,4)</f>
        <v>46422</v>
      </c>
      <c r="F3" s="10">
        <f>DATE(2027,2,5)</f>
        <v>46423</v>
      </c>
      <c r="G3" s="11">
        <f>DATE(2027,2,6)</f>
        <v>46424</v>
      </c>
      <c r="H3" s="11">
        <f>DATE(2027,2,7)</f>
        <v>46425</v>
      </c>
      <c r="I3" s="10">
        <f>DATE(2027,2,8)</f>
        <v>46426</v>
      </c>
      <c r="J3" s="10">
        <f>DATE(2027,2,9)</f>
        <v>46427</v>
      </c>
      <c r="K3" s="10">
        <f>DATE(2027,2,10)</f>
        <v>46428</v>
      </c>
      <c r="L3" s="10">
        <f>DATE(2027,2,11)</f>
        <v>46429</v>
      </c>
      <c r="M3" s="10">
        <f>DATE(2027,2,12)</f>
        <v>46430</v>
      </c>
      <c r="N3" s="11">
        <f>DATE(2027,2,13)</f>
        <v>46431</v>
      </c>
      <c r="O3" s="11">
        <f>DATE(2027,2,14)</f>
        <v>46432</v>
      </c>
      <c r="P3" s="10">
        <f>DATE(2027,2,15)</f>
        <v>46433</v>
      </c>
      <c r="Q3" s="10">
        <f>DATE(2027,2,16)</f>
        <v>46434</v>
      </c>
      <c r="R3" s="10">
        <f>DATE(2027,2,17)</f>
        <v>46435</v>
      </c>
      <c r="S3" s="10">
        <f>DATE(2027,2,18)</f>
        <v>46436</v>
      </c>
      <c r="T3" s="10">
        <f>DATE(2027,2,19)</f>
        <v>46437</v>
      </c>
      <c r="U3" s="11">
        <f>DATE(2027,2,20)</f>
        <v>46438</v>
      </c>
      <c r="V3" s="11">
        <f>DATE(2027,2,21)</f>
        <v>46439</v>
      </c>
      <c r="W3" s="10">
        <f>DATE(2027,2,22)</f>
        <v>46440</v>
      </c>
      <c r="X3" s="10">
        <f>DATE(2027,2,23)</f>
        <v>46441</v>
      </c>
      <c r="Y3" s="10">
        <f>DATE(2027,2,24)</f>
        <v>46442</v>
      </c>
      <c r="Z3" s="10">
        <f>DATE(2027,2,25)</f>
        <v>46443</v>
      </c>
      <c r="AA3" s="10">
        <f>DATE(2027,2,26)</f>
        <v>46444</v>
      </c>
      <c r="AB3" s="11">
        <f>DATE(2027,2,27)</f>
        <v>46445</v>
      </c>
      <c r="AC3" s="11">
        <f>DATE(2027,2,28)</f>
        <v>46446</v>
      </c>
    </row>
    <row r="4" spans="1:33" x14ac:dyDescent="0.25">
      <c r="A4" s="2" t="s">
        <v>33</v>
      </c>
      <c r="B4" s="12" t="s">
        <v>45</v>
      </c>
      <c r="C4" s="12" t="s">
        <v>46</v>
      </c>
      <c r="D4" s="12" t="s">
        <v>47</v>
      </c>
      <c r="E4" s="12" t="s">
        <v>48</v>
      </c>
      <c r="F4" s="12" t="s">
        <v>42</v>
      </c>
      <c r="G4" s="13" t="s">
        <v>43</v>
      </c>
      <c r="H4" s="13" t="s">
        <v>44</v>
      </c>
      <c r="I4" s="12" t="s">
        <v>45</v>
      </c>
      <c r="J4" s="12" t="s">
        <v>46</v>
      </c>
      <c r="K4" s="12" t="s">
        <v>47</v>
      </c>
      <c r="L4" s="12" t="s">
        <v>48</v>
      </c>
      <c r="M4" s="12" t="s">
        <v>42</v>
      </c>
      <c r="N4" s="13" t="s">
        <v>43</v>
      </c>
      <c r="O4" s="13" t="s">
        <v>44</v>
      </c>
      <c r="P4" s="12" t="s">
        <v>45</v>
      </c>
      <c r="Q4" s="12" t="s">
        <v>46</v>
      </c>
      <c r="R4" s="12" t="s">
        <v>47</v>
      </c>
      <c r="S4" s="12" t="s">
        <v>48</v>
      </c>
      <c r="T4" s="12" t="s">
        <v>42</v>
      </c>
      <c r="U4" s="13" t="s">
        <v>43</v>
      </c>
      <c r="V4" s="13" t="s">
        <v>44</v>
      </c>
      <c r="W4" s="12" t="s">
        <v>45</v>
      </c>
      <c r="X4" s="12" t="s">
        <v>46</v>
      </c>
      <c r="Y4" s="12" t="s">
        <v>47</v>
      </c>
      <c r="Z4" s="12" t="s">
        <v>48</v>
      </c>
      <c r="AA4" s="12" t="s">
        <v>42</v>
      </c>
      <c r="AB4" s="13" t="s">
        <v>43</v>
      </c>
      <c r="AC4" s="13" t="s">
        <v>44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4"/>
      <c r="F5" s="14"/>
      <c r="G5" s="15"/>
      <c r="H5" s="15"/>
      <c r="I5" s="14"/>
      <c r="J5" s="14"/>
      <c r="K5" s="14"/>
      <c r="L5" s="14"/>
      <c r="M5" s="14"/>
      <c r="N5" s="15"/>
      <c r="O5" s="15"/>
      <c r="P5" s="14"/>
      <c r="Q5" s="14"/>
      <c r="R5" s="14"/>
      <c r="S5" s="14"/>
      <c r="T5" s="14"/>
      <c r="U5" s="15"/>
      <c r="V5" s="15"/>
      <c r="W5" s="14"/>
      <c r="X5" s="14"/>
      <c r="Y5" s="14"/>
      <c r="Z5" s="14"/>
      <c r="AA5" s="14"/>
      <c r="AB5" s="15"/>
      <c r="AC5" s="15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4"/>
      <c r="F6" s="14"/>
      <c r="G6" s="15"/>
      <c r="H6" s="15"/>
      <c r="I6" s="14"/>
      <c r="J6" s="14"/>
      <c r="K6" s="14"/>
      <c r="L6" s="14"/>
      <c r="M6" s="14"/>
      <c r="N6" s="15"/>
      <c r="O6" s="15"/>
      <c r="P6" s="14"/>
      <c r="Q6" s="14"/>
      <c r="R6" s="14"/>
      <c r="S6" s="14"/>
      <c r="T6" s="14"/>
      <c r="U6" s="15"/>
      <c r="V6" s="15"/>
      <c r="W6" s="14"/>
      <c r="X6" s="14"/>
      <c r="Y6" s="14"/>
      <c r="Z6" s="14"/>
      <c r="AA6" s="14"/>
      <c r="AB6" s="15"/>
      <c r="AC6" s="15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4"/>
      <c r="F7" s="14"/>
      <c r="G7" s="15"/>
      <c r="H7" s="15"/>
      <c r="I7" s="14"/>
      <c r="J7" s="14"/>
      <c r="K7" s="14"/>
      <c r="L7" s="14"/>
      <c r="M7" s="14"/>
      <c r="N7" s="15"/>
      <c r="O7" s="15"/>
      <c r="P7" s="14"/>
      <c r="Q7" s="14"/>
      <c r="R7" s="14"/>
      <c r="S7" s="14"/>
      <c r="T7" s="14"/>
      <c r="U7" s="15"/>
      <c r="V7" s="15"/>
      <c r="W7" s="14"/>
      <c r="X7" s="14"/>
      <c r="Y7" s="14"/>
      <c r="Z7" s="14"/>
      <c r="AA7" s="14"/>
      <c r="AB7" s="15"/>
      <c r="AC7" s="15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4"/>
      <c r="F8" s="14"/>
      <c r="G8" s="15"/>
      <c r="H8" s="15"/>
      <c r="I8" s="14"/>
      <c r="J8" s="14"/>
      <c r="K8" s="14"/>
      <c r="L8" s="14"/>
      <c r="M8" s="14"/>
      <c r="N8" s="15"/>
      <c r="O8" s="15"/>
      <c r="P8" s="14"/>
      <c r="Q8" s="14"/>
      <c r="R8" s="14"/>
      <c r="S8" s="14"/>
      <c r="T8" s="14"/>
      <c r="U8" s="15"/>
      <c r="V8" s="15"/>
      <c r="W8" s="14"/>
      <c r="X8" s="14"/>
      <c r="Y8" s="14"/>
      <c r="Z8" s="14"/>
      <c r="AA8" s="14"/>
      <c r="AB8" s="15"/>
      <c r="AC8" s="15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4"/>
      <c r="F9" s="14"/>
      <c r="G9" s="15"/>
      <c r="H9" s="15"/>
      <c r="I9" s="14"/>
      <c r="J9" s="14"/>
      <c r="K9" s="14"/>
      <c r="L9" s="14"/>
      <c r="M9" s="14"/>
      <c r="N9" s="15"/>
      <c r="O9" s="15"/>
      <c r="P9" s="14"/>
      <c r="Q9" s="14"/>
      <c r="R9" s="14"/>
      <c r="S9" s="14"/>
      <c r="T9" s="14"/>
      <c r="U9" s="15"/>
      <c r="V9" s="15"/>
      <c r="W9" s="14"/>
      <c r="X9" s="14"/>
      <c r="Y9" s="14"/>
      <c r="Z9" s="14"/>
      <c r="AA9" s="14"/>
      <c r="AB9" s="15"/>
      <c r="AC9" s="15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4"/>
      <c r="F10" s="14"/>
      <c r="G10" s="15"/>
      <c r="H10" s="15"/>
      <c r="I10" s="14"/>
      <c r="J10" s="14"/>
      <c r="K10" s="14"/>
      <c r="L10" s="14"/>
      <c r="M10" s="14"/>
      <c r="N10" s="15"/>
      <c r="O10" s="15"/>
      <c r="P10" s="14"/>
      <c r="Q10" s="14"/>
      <c r="R10" s="14"/>
      <c r="S10" s="14"/>
      <c r="T10" s="14"/>
      <c r="U10" s="15"/>
      <c r="V10" s="15"/>
      <c r="W10" s="14"/>
      <c r="X10" s="14"/>
      <c r="Y10" s="14"/>
      <c r="Z10" s="14"/>
      <c r="AA10" s="14"/>
      <c r="AB10" s="15"/>
      <c r="AC10" s="15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4"/>
      <c r="F11" s="14"/>
      <c r="G11" s="15"/>
      <c r="H11" s="15"/>
      <c r="I11" s="14"/>
      <c r="J11" s="14"/>
      <c r="K11" s="14"/>
      <c r="L11" s="14"/>
      <c r="M11" s="14"/>
      <c r="N11" s="15"/>
      <c r="O11" s="15"/>
      <c r="P11" s="14"/>
      <c r="Q11" s="14"/>
      <c r="R11" s="14"/>
      <c r="S11" s="14"/>
      <c r="T11" s="14"/>
      <c r="U11" s="15"/>
      <c r="V11" s="15"/>
      <c r="W11" s="14"/>
      <c r="X11" s="14"/>
      <c r="Y11" s="14"/>
      <c r="Z11" s="14"/>
      <c r="AA11" s="14"/>
      <c r="AB11" s="15"/>
      <c r="AC11" s="15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4"/>
      <c r="F12" s="14"/>
      <c r="G12" s="15"/>
      <c r="H12" s="15"/>
      <c r="I12" s="14"/>
      <c r="J12" s="14"/>
      <c r="K12" s="14"/>
      <c r="L12" s="14"/>
      <c r="M12" s="14"/>
      <c r="N12" s="15"/>
      <c r="O12" s="15"/>
      <c r="P12" s="14"/>
      <c r="Q12" s="14"/>
      <c r="R12" s="14"/>
      <c r="S12" s="14"/>
      <c r="T12" s="14"/>
      <c r="U12" s="15"/>
      <c r="V12" s="15"/>
      <c r="W12" s="14"/>
      <c r="X12" s="14"/>
      <c r="Y12" s="14"/>
      <c r="Z12" s="14"/>
      <c r="AA12" s="14"/>
      <c r="AB12" s="15"/>
      <c r="AC12" s="15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4"/>
      <c r="F13" s="14"/>
      <c r="G13" s="15"/>
      <c r="H13" s="15"/>
      <c r="I13" s="14"/>
      <c r="J13" s="14"/>
      <c r="K13" s="14"/>
      <c r="L13" s="14"/>
      <c r="M13" s="14"/>
      <c r="N13" s="15"/>
      <c r="O13" s="15"/>
      <c r="P13" s="14"/>
      <c r="Q13" s="14"/>
      <c r="R13" s="14"/>
      <c r="S13" s="14"/>
      <c r="T13" s="14"/>
      <c r="U13" s="15"/>
      <c r="V13" s="15"/>
      <c r="W13" s="14"/>
      <c r="X13" s="14"/>
      <c r="Y13" s="14"/>
      <c r="Z13" s="14"/>
      <c r="AA13" s="14"/>
      <c r="AB13" s="15"/>
      <c r="AC13" s="15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4"/>
      <c r="F14" s="14"/>
      <c r="G14" s="15"/>
      <c r="H14" s="15"/>
      <c r="I14" s="14"/>
      <c r="J14" s="14"/>
      <c r="K14" s="14"/>
      <c r="L14" s="14"/>
      <c r="M14" s="14"/>
      <c r="N14" s="15"/>
      <c r="O14" s="15"/>
      <c r="P14" s="14"/>
      <c r="Q14" s="14"/>
      <c r="R14" s="14"/>
      <c r="S14" s="14"/>
      <c r="T14" s="14"/>
      <c r="U14" s="15"/>
      <c r="V14" s="15"/>
      <c r="W14" s="14"/>
      <c r="X14" s="14"/>
      <c r="Y14" s="14"/>
      <c r="Z14" s="14"/>
      <c r="AA14" s="14"/>
      <c r="AB14" s="15"/>
      <c r="AC14" s="15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4"/>
      <c r="F15" s="14"/>
      <c r="G15" s="15"/>
      <c r="H15" s="15"/>
      <c r="I15" s="14"/>
      <c r="J15" s="14"/>
      <c r="K15" s="14"/>
      <c r="L15" s="14"/>
      <c r="M15" s="14"/>
      <c r="N15" s="15"/>
      <c r="O15" s="15"/>
      <c r="P15" s="14"/>
      <c r="Q15" s="14"/>
      <c r="R15" s="14"/>
      <c r="S15" s="14"/>
      <c r="T15" s="14"/>
      <c r="U15" s="15"/>
      <c r="V15" s="15"/>
      <c r="W15" s="14"/>
      <c r="X15" s="14"/>
      <c r="Y15" s="14"/>
      <c r="Z15" s="14"/>
      <c r="AA15" s="14"/>
      <c r="AB15" s="15"/>
      <c r="AC15" s="15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4"/>
      <c r="F16" s="14"/>
      <c r="G16" s="15"/>
      <c r="H16" s="15"/>
      <c r="I16" s="14"/>
      <c r="J16" s="14"/>
      <c r="K16" s="14"/>
      <c r="L16" s="14"/>
      <c r="M16" s="14"/>
      <c r="N16" s="15"/>
      <c r="O16" s="15"/>
      <c r="P16" s="14"/>
      <c r="Q16" s="14"/>
      <c r="R16" s="14"/>
      <c r="S16" s="14"/>
      <c r="T16" s="14"/>
      <c r="U16" s="15"/>
      <c r="V16" s="15"/>
      <c r="W16" s="14"/>
      <c r="X16" s="14"/>
      <c r="Y16" s="14"/>
      <c r="Z16" s="14"/>
      <c r="AA16" s="14"/>
      <c r="AB16" s="15"/>
      <c r="AC16" s="15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4"/>
      <c r="F17" s="14"/>
      <c r="G17" s="15"/>
      <c r="H17" s="15"/>
      <c r="I17" s="14"/>
      <c r="J17" s="14"/>
      <c r="K17" s="14"/>
      <c r="L17" s="14"/>
      <c r="M17" s="14"/>
      <c r="N17" s="15"/>
      <c r="O17" s="15"/>
      <c r="P17" s="14"/>
      <c r="Q17" s="14"/>
      <c r="R17" s="14"/>
      <c r="S17" s="14"/>
      <c r="T17" s="14"/>
      <c r="U17" s="15"/>
      <c r="V17" s="15"/>
      <c r="W17" s="14"/>
      <c r="X17" s="14"/>
      <c r="Y17" s="14"/>
      <c r="Z17" s="14"/>
      <c r="AA17" s="14"/>
      <c r="AB17" s="15"/>
      <c r="AC17" s="15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4"/>
      <c r="F18" s="14"/>
      <c r="G18" s="15"/>
      <c r="H18" s="15"/>
      <c r="I18" s="14"/>
      <c r="J18" s="14"/>
      <c r="K18" s="14"/>
      <c r="L18" s="14"/>
      <c r="M18" s="14"/>
      <c r="N18" s="15"/>
      <c r="O18" s="15"/>
      <c r="P18" s="14"/>
      <c r="Q18" s="14"/>
      <c r="R18" s="14"/>
      <c r="S18" s="14"/>
      <c r="T18" s="14"/>
      <c r="U18" s="15"/>
      <c r="V18" s="15"/>
      <c r="W18" s="14"/>
      <c r="X18" s="14"/>
      <c r="Y18" s="14"/>
      <c r="Z18" s="14"/>
      <c r="AA18" s="14"/>
      <c r="AB18" s="15"/>
      <c r="AC18" s="15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4"/>
      <c r="F19" s="14"/>
      <c r="G19" s="15"/>
      <c r="H19" s="15"/>
      <c r="I19" s="14"/>
      <c r="J19" s="14"/>
      <c r="K19" s="14"/>
      <c r="L19" s="14"/>
      <c r="M19" s="14"/>
      <c r="N19" s="15"/>
      <c r="O19" s="15"/>
      <c r="P19" s="14"/>
      <c r="Q19" s="14"/>
      <c r="R19" s="14"/>
      <c r="S19" s="14"/>
      <c r="T19" s="14"/>
      <c r="U19" s="15"/>
      <c r="V19" s="15"/>
      <c r="W19" s="14"/>
      <c r="X19" s="14"/>
      <c r="Y19" s="14"/>
      <c r="Z19" s="14"/>
      <c r="AA19" s="14"/>
      <c r="AB19" s="15"/>
      <c r="AC19" s="15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4"/>
      <c r="F20" s="14"/>
      <c r="G20" s="15"/>
      <c r="H20" s="15"/>
      <c r="I20" s="14"/>
      <c r="J20" s="14"/>
      <c r="K20" s="14"/>
      <c r="L20" s="14"/>
      <c r="M20" s="14"/>
      <c r="N20" s="15"/>
      <c r="O20" s="15"/>
      <c r="P20" s="14"/>
      <c r="Q20" s="14"/>
      <c r="R20" s="14"/>
      <c r="S20" s="14"/>
      <c r="T20" s="14"/>
      <c r="U20" s="15"/>
      <c r="V20" s="15"/>
      <c r="W20" s="14"/>
      <c r="X20" s="14"/>
      <c r="Y20" s="14"/>
      <c r="Z20" s="14"/>
      <c r="AA20" s="14"/>
      <c r="AB20" s="15"/>
      <c r="AC20" s="15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4"/>
      <c r="F21" s="14"/>
      <c r="G21" s="15"/>
      <c r="H21" s="15"/>
      <c r="I21" s="14"/>
      <c r="J21" s="14"/>
      <c r="K21" s="14"/>
      <c r="L21" s="14"/>
      <c r="M21" s="14"/>
      <c r="N21" s="15"/>
      <c r="O21" s="15"/>
      <c r="P21" s="14"/>
      <c r="Q21" s="14"/>
      <c r="R21" s="14"/>
      <c r="S21" s="14"/>
      <c r="T21" s="14"/>
      <c r="U21" s="15"/>
      <c r="V21" s="15"/>
      <c r="W21" s="14"/>
      <c r="X21" s="14"/>
      <c r="Y21" s="14"/>
      <c r="Z21" s="14"/>
      <c r="AA21" s="14"/>
      <c r="AB21" s="15"/>
      <c r="AC21" s="15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4"/>
      <c r="F22" s="14"/>
      <c r="G22" s="15"/>
      <c r="H22" s="15"/>
      <c r="I22" s="14"/>
      <c r="J22" s="14"/>
      <c r="K22" s="14"/>
      <c r="L22" s="14"/>
      <c r="M22" s="14"/>
      <c r="N22" s="15"/>
      <c r="O22" s="15"/>
      <c r="P22" s="14"/>
      <c r="Q22" s="14"/>
      <c r="R22" s="14"/>
      <c r="S22" s="14"/>
      <c r="T22" s="14"/>
      <c r="U22" s="15"/>
      <c r="V22" s="15"/>
      <c r="W22" s="14"/>
      <c r="X22" s="14"/>
      <c r="Y22" s="14"/>
      <c r="Z22" s="14"/>
      <c r="AA22" s="14"/>
      <c r="AB22" s="15"/>
      <c r="AC22" s="15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4"/>
      <c r="F23" s="14"/>
      <c r="G23" s="15"/>
      <c r="H23" s="15"/>
      <c r="I23" s="14"/>
      <c r="J23" s="14"/>
      <c r="K23" s="14"/>
      <c r="L23" s="14"/>
      <c r="M23" s="14"/>
      <c r="N23" s="15"/>
      <c r="O23" s="15"/>
      <c r="P23" s="14"/>
      <c r="Q23" s="14"/>
      <c r="R23" s="14"/>
      <c r="S23" s="14"/>
      <c r="T23" s="14"/>
      <c r="U23" s="15"/>
      <c r="V23" s="15"/>
      <c r="W23" s="14"/>
      <c r="X23" s="14"/>
      <c r="Y23" s="14"/>
      <c r="Z23" s="14"/>
      <c r="AA23" s="14"/>
      <c r="AB23" s="15"/>
      <c r="AC23" s="15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4"/>
      <c r="F24" s="14"/>
      <c r="G24" s="15"/>
      <c r="H24" s="15"/>
      <c r="I24" s="14"/>
      <c r="J24" s="14"/>
      <c r="K24" s="14"/>
      <c r="L24" s="14"/>
      <c r="M24" s="14"/>
      <c r="N24" s="15"/>
      <c r="O24" s="15"/>
      <c r="P24" s="14"/>
      <c r="Q24" s="14"/>
      <c r="R24" s="14"/>
      <c r="S24" s="14"/>
      <c r="T24" s="14"/>
      <c r="U24" s="15"/>
      <c r="V24" s="15"/>
      <c r="W24" s="14"/>
      <c r="X24" s="14"/>
      <c r="Y24" s="14"/>
      <c r="Z24" s="14"/>
      <c r="AA24" s="14"/>
      <c r="AB24" s="15"/>
      <c r="AC24" s="15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4"/>
      <c r="F25" s="14"/>
      <c r="G25" s="15"/>
      <c r="H25" s="15"/>
      <c r="I25" s="14"/>
      <c r="J25" s="14"/>
      <c r="K25" s="14"/>
      <c r="L25" s="14"/>
      <c r="M25" s="14"/>
      <c r="N25" s="15"/>
      <c r="O25" s="15"/>
      <c r="P25" s="14"/>
      <c r="Q25" s="14"/>
      <c r="R25" s="14"/>
      <c r="S25" s="14"/>
      <c r="T25" s="14"/>
      <c r="U25" s="15"/>
      <c r="V25" s="15"/>
      <c r="W25" s="14"/>
      <c r="X25" s="14"/>
      <c r="Y25" s="14"/>
      <c r="Z25" s="14"/>
      <c r="AA25" s="14"/>
      <c r="AB25" s="15"/>
      <c r="AC25" s="15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4"/>
      <c r="F26" s="14"/>
      <c r="G26" s="15"/>
      <c r="H26" s="15"/>
      <c r="I26" s="14"/>
      <c r="J26" s="14"/>
      <c r="K26" s="14"/>
      <c r="L26" s="14"/>
      <c r="M26" s="14"/>
      <c r="N26" s="15"/>
      <c r="O26" s="15"/>
      <c r="P26" s="14"/>
      <c r="Q26" s="14"/>
      <c r="R26" s="14"/>
      <c r="S26" s="14"/>
      <c r="T26" s="14"/>
      <c r="U26" s="15"/>
      <c r="V26" s="15"/>
      <c r="W26" s="14"/>
      <c r="X26" s="14"/>
      <c r="Y26" s="14"/>
      <c r="Z26" s="14"/>
      <c r="AA26" s="14"/>
      <c r="AB26" s="15"/>
      <c r="AC26" s="15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4"/>
      <c r="F27" s="14"/>
      <c r="G27" s="15"/>
      <c r="H27" s="15"/>
      <c r="I27" s="14"/>
      <c r="J27" s="14"/>
      <c r="K27" s="14"/>
      <c r="L27" s="14"/>
      <c r="M27" s="14"/>
      <c r="N27" s="15"/>
      <c r="O27" s="15"/>
      <c r="P27" s="14"/>
      <c r="Q27" s="14"/>
      <c r="R27" s="14"/>
      <c r="S27" s="14"/>
      <c r="T27" s="14"/>
      <c r="U27" s="15"/>
      <c r="V27" s="15"/>
      <c r="W27" s="14"/>
      <c r="X27" s="14"/>
      <c r="Y27" s="14"/>
      <c r="Z27" s="14"/>
      <c r="AA27" s="14"/>
      <c r="AB27" s="15"/>
      <c r="AC27" s="15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4"/>
      <c r="F28" s="14"/>
      <c r="G28" s="15"/>
      <c r="H28" s="15"/>
      <c r="I28" s="14"/>
      <c r="J28" s="14"/>
      <c r="K28" s="14"/>
      <c r="L28" s="14"/>
      <c r="M28" s="14"/>
      <c r="N28" s="15"/>
      <c r="O28" s="15"/>
      <c r="P28" s="14"/>
      <c r="Q28" s="14"/>
      <c r="R28" s="14"/>
      <c r="S28" s="14"/>
      <c r="T28" s="14"/>
      <c r="U28" s="15"/>
      <c r="V28" s="15"/>
      <c r="W28" s="14"/>
      <c r="X28" s="14"/>
      <c r="Y28" s="14"/>
      <c r="Z28" s="14"/>
      <c r="AA28" s="14"/>
      <c r="AB28" s="15"/>
      <c r="AC28" s="15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4"/>
      <c r="F29" s="14"/>
      <c r="G29" s="15"/>
      <c r="H29" s="15"/>
      <c r="I29" s="14"/>
      <c r="J29" s="14"/>
      <c r="K29" s="14"/>
      <c r="L29" s="14"/>
      <c r="M29" s="14"/>
      <c r="N29" s="15"/>
      <c r="O29" s="15"/>
      <c r="P29" s="14"/>
      <c r="Q29" s="14"/>
      <c r="R29" s="14"/>
      <c r="S29" s="14"/>
      <c r="T29" s="14"/>
      <c r="U29" s="15"/>
      <c r="V29" s="15"/>
      <c r="W29" s="14"/>
      <c r="X29" s="14"/>
      <c r="Y29" s="14"/>
      <c r="Z29" s="14"/>
      <c r="AA29" s="14"/>
      <c r="AB29" s="15"/>
      <c r="AC29" s="15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4"/>
      <c r="F30" s="14"/>
      <c r="G30" s="15"/>
      <c r="H30" s="15"/>
      <c r="I30" s="14"/>
      <c r="J30" s="14"/>
      <c r="K30" s="14"/>
      <c r="L30" s="14"/>
      <c r="M30" s="14"/>
      <c r="N30" s="15"/>
      <c r="O30" s="15"/>
      <c r="P30" s="14"/>
      <c r="Q30" s="14"/>
      <c r="R30" s="14"/>
      <c r="S30" s="14"/>
      <c r="T30" s="14"/>
      <c r="U30" s="15"/>
      <c r="V30" s="15"/>
      <c r="W30" s="14"/>
      <c r="X30" s="14"/>
      <c r="Y30" s="14"/>
      <c r="Z30" s="14"/>
      <c r="AA30" s="14"/>
      <c r="AB30" s="15"/>
      <c r="AC30" s="15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4"/>
      <c r="F31" s="14"/>
      <c r="G31" s="15"/>
      <c r="H31" s="15"/>
      <c r="I31" s="14"/>
      <c r="J31" s="14"/>
      <c r="K31" s="14"/>
      <c r="L31" s="14"/>
      <c r="M31" s="14"/>
      <c r="N31" s="15"/>
      <c r="O31" s="15"/>
      <c r="P31" s="14"/>
      <c r="Q31" s="14"/>
      <c r="R31" s="14"/>
      <c r="S31" s="14"/>
      <c r="T31" s="14"/>
      <c r="U31" s="15"/>
      <c r="V31" s="15"/>
      <c r="W31" s="14"/>
      <c r="X31" s="14"/>
      <c r="Y31" s="14"/>
      <c r="Z31" s="14"/>
      <c r="AA31" s="14"/>
      <c r="AB31" s="15"/>
      <c r="AC31" s="15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4"/>
      <c r="F32" s="14"/>
      <c r="G32" s="15"/>
      <c r="H32" s="15"/>
      <c r="I32" s="14"/>
      <c r="J32" s="14"/>
      <c r="K32" s="14"/>
      <c r="L32" s="14"/>
      <c r="M32" s="14"/>
      <c r="N32" s="15"/>
      <c r="O32" s="15"/>
      <c r="P32" s="14"/>
      <c r="Q32" s="14"/>
      <c r="R32" s="14"/>
      <c r="S32" s="14"/>
      <c r="T32" s="14"/>
      <c r="U32" s="15"/>
      <c r="V32" s="15"/>
      <c r="W32" s="14"/>
      <c r="X32" s="14"/>
      <c r="Y32" s="14"/>
      <c r="Z32" s="14"/>
      <c r="AA32" s="14"/>
      <c r="AB32" s="15"/>
      <c r="AC32" s="15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4"/>
      <c r="F33" s="14"/>
      <c r="G33" s="15"/>
      <c r="H33" s="15"/>
      <c r="I33" s="14"/>
      <c r="J33" s="14"/>
      <c r="K33" s="14"/>
      <c r="L33" s="14"/>
      <c r="M33" s="14"/>
      <c r="N33" s="15"/>
      <c r="O33" s="15"/>
      <c r="P33" s="14"/>
      <c r="Q33" s="14"/>
      <c r="R33" s="14"/>
      <c r="S33" s="14"/>
      <c r="T33" s="14"/>
      <c r="U33" s="15"/>
      <c r="V33" s="15"/>
      <c r="W33" s="14"/>
      <c r="X33" s="14"/>
      <c r="Y33" s="14"/>
      <c r="Z33" s="14"/>
      <c r="AA33" s="14"/>
      <c r="AB33" s="15"/>
      <c r="AC33" s="15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4"/>
      <c r="F34" s="14"/>
      <c r="G34" s="15"/>
      <c r="H34" s="15"/>
      <c r="I34" s="14"/>
      <c r="J34" s="14"/>
      <c r="K34" s="14"/>
      <c r="L34" s="14"/>
      <c r="M34" s="14"/>
      <c r="N34" s="15"/>
      <c r="O34" s="15"/>
      <c r="P34" s="14"/>
      <c r="Q34" s="14"/>
      <c r="R34" s="14"/>
      <c r="S34" s="14"/>
      <c r="T34" s="14"/>
      <c r="U34" s="15"/>
      <c r="V34" s="15"/>
      <c r="W34" s="14"/>
      <c r="X34" s="14"/>
      <c r="Y34" s="14"/>
      <c r="Z34" s="14"/>
      <c r="AA34" s="14"/>
      <c r="AB34" s="15"/>
      <c r="AC34" s="15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C34">
    <cfRule type="expression" dxfId="2" priority="1">
      <formula>B$2&lt;&gt;""</formula>
    </cfRule>
  </conditionalFormatting>
  <conditionalFormatting sqref="B5:AC34">
    <cfRule type="expression" dxfId="3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C34">
      <formula1>"U,H"</formula1>
    </dataValidation>
    <dataValidation type="list" allowBlank="1" showErrorMessage="1" errorStyle="warning" errorTitle="Eintrag" error="U = Urlaub, H = halber Tag" sqref="AA5:AC34">
      <formula1>"U,H"</formula1>
    </dataValidation>
    <dataValidation type="list" allowBlank="1" showErrorMessage="1" errorStyle="warning" errorTitle="Eintrag" error="U = Urlaub, H = halber Tag" sqref="B10:AC34">
      <formula1>"U,H"</formula1>
    </dataValidation>
    <dataValidation type="list" allowBlank="1" showErrorMessage="1" errorStyle="warning" errorTitle="Eintrag" error="U = Urlaub, H = halber Tag" sqref="B5:AC34">
      <formula1>"U,H"</formula1>
    </dataValidation>
  </dataValidations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51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>Karfreitag</v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>Ostermontag</v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0">
        <f>DATE(2027,3,1)</f>
        <v>46447</v>
      </c>
      <c r="C3" s="10">
        <f>DATE(2027,3,2)</f>
        <v>46448</v>
      </c>
      <c r="D3" s="10">
        <f>DATE(2027,3,3)</f>
        <v>46449</v>
      </c>
      <c r="E3" s="10">
        <f>DATE(2027,3,4)</f>
        <v>46450</v>
      </c>
      <c r="F3" s="10">
        <f>DATE(2027,3,5)</f>
        <v>46451</v>
      </c>
      <c r="G3" s="11">
        <f>DATE(2027,3,6)</f>
        <v>46452</v>
      </c>
      <c r="H3" s="11">
        <f>DATE(2027,3,7)</f>
        <v>46453</v>
      </c>
      <c r="I3" s="10">
        <f>DATE(2027,3,8)</f>
        <v>46454</v>
      </c>
      <c r="J3" s="10">
        <f>DATE(2027,3,9)</f>
        <v>46455</v>
      </c>
      <c r="K3" s="10">
        <f>DATE(2027,3,10)</f>
        <v>46456</v>
      </c>
      <c r="L3" s="10">
        <f>DATE(2027,3,11)</f>
        <v>46457</v>
      </c>
      <c r="M3" s="10">
        <f>DATE(2027,3,12)</f>
        <v>46458</v>
      </c>
      <c r="N3" s="11">
        <f>DATE(2027,3,13)</f>
        <v>46459</v>
      </c>
      <c r="O3" s="11">
        <f>DATE(2027,3,14)</f>
        <v>46460</v>
      </c>
      <c r="P3" s="10">
        <f>DATE(2027,3,15)</f>
        <v>46461</v>
      </c>
      <c r="Q3" s="10">
        <f>DATE(2027,3,16)</f>
        <v>46462</v>
      </c>
      <c r="R3" s="10">
        <f>DATE(2027,3,17)</f>
        <v>46463</v>
      </c>
      <c r="S3" s="10">
        <f>DATE(2027,3,18)</f>
        <v>46464</v>
      </c>
      <c r="T3" s="10">
        <f>DATE(2027,3,19)</f>
        <v>46465</v>
      </c>
      <c r="U3" s="11">
        <f>DATE(2027,3,20)</f>
        <v>46466</v>
      </c>
      <c r="V3" s="11">
        <f>DATE(2027,3,21)</f>
        <v>46467</v>
      </c>
      <c r="W3" s="10">
        <f>DATE(2027,3,22)</f>
        <v>46468</v>
      </c>
      <c r="X3" s="10">
        <f>DATE(2027,3,23)</f>
        <v>46469</v>
      </c>
      <c r="Y3" s="10">
        <f>DATE(2027,3,24)</f>
        <v>46470</v>
      </c>
      <c r="Z3" s="10">
        <f>DATE(2027,3,25)</f>
        <v>46471</v>
      </c>
      <c r="AA3" s="10">
        <f>DATE(2027,3,26)</f>
        <v>46472</v>
      </c>
      <c r="AB3" s="11">
        <f>DATE(2027,3,27)</f>
        <v>46473</v>
      </c>
      <c r="AC3" s="11">
        <f>DATE(2027,3,28)</f>
        <v>46474</v>
      </c>
      <c r="AD3" s="10">
        <f>DATE(2027,3,29)</f>
        <v>46475</v>
      </c>
      <c r="AE3" s="10">
        <f>DATE(2027,3,30)</f>
        <v>46476</v>
      </c>
      <c r="AF3" s="10">
        <f>DATE(2027,3,31)</f>
        <v>46477</v>
      </c>
    </row>
    <row r="4" spans="1:33" x14ac:dyDescent="0.25">
      <c r="A4" s="2" t="s">
        <v>33</v>
      </c>
      <c r="B4" s="12" t="s">
        <v>45</v>
      </c>
      <c r="C4" s="12" t="s">
        <v>46</v>
      </c>
      <c r="D4" s="12" t="s">
        <v>47</v>
      </c>
      <c r="E4" s="12" t="s">
        <v>48</v>
      </c>
      <c r="F4" s="12" t="s">
        <v>42</v>
      </c>
      <c r="G4" s="13" t="s">
        <v>43</v>
      </c>
      <c r="H4" s="13" t="s">
        <v>44</v>
      </c>
      <c r="I4" s="12" t="s">
        <v>45</v>
      </c>
      <c r="J4" s="12" t="s">
        <v>46</v>
      </c>
      <c r="K4" s="12" t="s">
        <v>47</v>
      </c>
      <c r="L4" s="12" t="s">
        <v>48</v>
      </c>
      <c r="M4" s="12" t="s">
        <v>42</v>
      </c>
      <c r="N4" s="13" t="s">
        <v>43</v>
      </c>
      <c r="O4" s="13" t="s">
        <v>44</v>
      </c>
      <c r="P4" s="12" t="s">
        <v>45</v>
      </c>
      <c r="Q4" s="12" t="s">
        <v>46</v>
      </c>
      <c r="R4" s="12" t="s">
        <v>47</v>
      </c>
      <c r="S4" s="12" t="s">
        <v>48</v>
      </c>
      <c r="T4" s="12" t="s">
        <v>42</v>
      </c>
      <c r="U4" s="13" t="s">
        <v>43</v>
      </c>
      <c r="V4" s="13" t="s">
        <v>44</v>
      </c>
      <c r="W4" s="12" t="s">
        <v>45</v>
      </c>
      <c r="X4" s="12" t="s">
        <v>46</v>
      </c>
      <c r="Y4" s="12" t="s">
        <v>47</v>
      </c>
      <c r="Z4" s="12" t="s">
        <v>48</v>
      </c>
      <c r="AA4" s="12" t="s">
        <v>42</v>
      </c>
      <c r="AB4" s="13" t="s">
        <v>43</v>
      </c>
      <c r="AC4" s="13" t="s">
        <v>44</v>
      </c>
      <c r="AD4" s="12" t="s">
        <v>45</v>
      </c>
      <c r="AE4" s="12" t="s">
        <v>46</v>
      </c>
      <c r="AF4" s="12" t="s">
        <v>47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4"/>
      <c r="F5" s="14"/>
      <c r="G5" s="15"/>
      <c r="H5" s="15"/>
      <c r="I5" s="14"/>
      <c r="J5" s="14"/>
      <c r="K5" s="14"/>
      <c r="L5" s="14"/>
      <c r="M5" s="14"/>
      <c r="N5" s="15"/>
      <c r="O5" s="15"/>
      <c r="P5" s="14"/>
      <c r="Q5" s="14"/>
      <c r="R5" s="14"/>
      <c r="S5" s="14"/>
      <c r="T5" s="14"/>
      <c r="U5" s="15"/>
      <c r="V5" s="15"/>
      <c r="W5" s="14"/>
      <c r="X5" s="14"/>
      <c r="Y5" s="14"/>
      <c r="Z5" s="14"/>
      <c r="AA5" s="14"/>
      <c r="AB5" s="15"/>
      <c r="AC5" s="15"/>
      <c r="AD5" s="14"/>
      <c r="AE5" s="14"/>
      <c r="AF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4"/>
      <c r="F6" s="14"/>
      <c r="G6" s="15"/>
      <c r="H6" s="15"/>
      <c r="I6" s="14"/>
      <c r="J6" s="14"/>
      <c r="K6" s="14"/>
      <c r="L6" s="14"/>
      <c r="M6" s="14"/>
      <c r="N6" s="15"/>
      <c r="O6" s="15"/>
      <c r="P6" s="14"/>
      <c r="Q6" s="14"/>
      <c r="R6" s="14"/>
      <c r="S6" s="14"/>
      <c r="T6" s="14"/>
      <c r="U6" s="15"/>
      <c r="V6" s="15"/>
      <c r="W6" s="14"/>
      <c r="X6" s="14"/>
      <c r="Y6" s="14"/>
      <c r="Z6" s="14"/>
      <c r="AA6" s="14"/>
      <c r="AB6" s="15"/>
      <c r="AC6" s="15"/>
      <c r="AD6" s="14"/>
      <c r="AE6" s="14"/>
      <c r="AF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4"/>
      <c r="F7" s="14"/>
      <c r="G7" s="15"/>
      <c r="H7" s="15"/>
      <c r="I7" s="14"/>
      <c r="J7" s="14"/>
      <c r="K7" s="14"/>
      <c r="L7" s="14"/>
      <c r="M7" s="14"/>
      <c r="N7" s="15"/>
      <c r="O7" s="15"/>
      <c r="P7" s="14"/>
      <c r="Q7" s="14"/>
      <c r="R7" s="14"/>
      <c r="S7" s="14"/>
      <c r="T7" s="14"/>
      <c r="U7" s="15"/>
      <c r="V7" s="15"/>
      <c r="W7" s="14"/>
      <c r="X7" s="14"/>
      <c r="Y7" s="14"/>
      <c r="Z7" s="14"/>
      <c r="AA7" s="14"/>
      <c r="AB7" s="15"/>
      <c r="AC7" s="15"/>
      <c r="AD7" s="14"/>
      <c r="AE7" s="14"/>
      <c r="AF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4"/>
      <c r="F8" s="14"/>
      <c r="G8" s="15"/>
      <c r="H8" s="15"/>
      <c r="I8" s="14"/>
      <c r="J8" s="14"/>
      <c r="K8" s="14"/>
      <c r="L8" s="14"/>
      <c r="M8" s="14"/>
      <c r="N8" s="15"/>
      <c r="O8" s="15"/>
      <c r="P8" s="14"/>
      <c r="Q8" s="14"/>
      <c r="R8" s="14"/>
      <c r="S8" s="14"/>
      <c r="T8" s="14"/>
      <c r="U8" s="15"/>
      <c r="V8" s="15"/>
      <c r="W8" s="14"/>
      <c r="X8" s="14"/>
      <c r="Y8" s="14"/>
      <c r="Z8" s="14"/>
      <c r="AA8" s="14"/>
      <c r="AB8" s="15"/>
      <c r="AC8" s="15"/>
      <c r="AD8" s="14"/>
      <c r="AE8" s="14"/>
      <c r="AF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4"/>
      <c r="F9" s="14"/>
      <c r="G9" s="15"/>
      <c r="H9" s="15"/>
      <c r="I9" s="14"/>
      <c r="J9" s="14"/>
      <c r="K9" s="14"/>
      <c r="L9" s="14"/>
      <c r="M9" s="14"/>
      <c r="N9" s="15"/>
      <c r="O9" s="15"/>
      <c r="P9" s="14"/>
      <c r="Q9" s="14"/>
      <c r="R9" s="14"/>
      <c r="S9" s="14"/>
      <c r="T9" s="14"/>
      <c r="U9" s="15"/>
      <c r="V9" s="15"/>
      <c r="W9" s="14"/>
      <c r="X9" s="14"/>
      <c r="Y9" s="14"/>
      <c r="Z9" s="14"/>
      <c r="AA9" s="14"/>
      <c r="AB9" s="15"/>
      <c r="AC9" s="15"/>
      <c r="AD9" s="14"/>
      <c r="AE9" s="14"/>
      <c r="AF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4"/>
      <c r="F10" s="14"/>
      <c r="G10" s="15"/>
      <c r="H10" s="15"/>
      <c r="I10" s="14"/>
      <c r="J10" s="14"/>
      <c r="K10" s="14"/>
      <c r="L10" s="14"/>
      <c r="M10" s="14"/>
      <c r="N10" s="15"/>
      <c r="O10" s="15"/>
      <c r="P10" s="14"/>
      <c r="Q10" s="14"/>
      <c r="R10" s="14"/>
      <c r="S10" s="14"/>
      <c r="T10" s="14"/>
      <c r="U10" s="15"/>
      <c r="V10" s="15"/>
      <c r="W10" s="14"/>
      <c r="X10" s="14"/>
      <c r="Y10" s="14"/>
      <c r="Z10" s="14"/>
      <c r="AA10" s="14"/>
      <c r="AB10" s="15"/>
      <c r="AC10" s="15"/>
      <c r="AD10" s="14"/>
      <c r="AE10" s="14"/>
      <c r="AF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4"/>
      <c r="F11" s="14"/>
      <c r="G11" s="15"/>
      <c r="H11" s="15"/>
      <c r="I11" s="14"/>
      <c r="J11" s="14"/>
      <c r="K11" s="14"/>
      <c r="L11" s="14"/>
      <c r="M11" s="14"/>
      <c r="N11" s="15"/>
      <c r="O11" s="15"/>
      <c r="P11" s="14"/>
      <c r="Q11" s="14"/>
      <c r="R11" s="14"/>
      <c r="S11" s="14"/>
      <c r="T11" s="14"/>
      <c r="U11" s="15"/>
      <c r="V11" s="15"/>
      <c r="W11" s="14"/>
      <c r="X11" s="14"/>
      <c r="Y11" s="14"/>
      <c r="Z11" s="14"/>
      <c r="AA11" s="14"/>
      <c r="AB11" s="15"/>
      <c r="AC11" s="15"/>
      <c r="AD11" s="14"/>
      <c r="AE11" s="14"/>
      <c r="AF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4"/>
      <c r="F12" s="14"/>
      <c r="G12" s="15"/>
      <c r="H12" s="15"/>
      <c r="I12" s="14"/>
      <c r="J12" s="14"/>
      <c r="K12" s="14"/>
      <c r="L12" s="14"/>
      <c r="M12" s="14"/>
      <c r="N12" s="15"/>
      <c r="O12" s="15"/>
      <c r="P12" s="14"/>
      <c r="Q12" s="14"/>
      <c r="R12" s="14"/>
      <c r="S12" s="14"/>
      <c r="T12" s="14"/>
      <c r="U12" s="15"/>
      <c r="V12" s="15"/>
      <c r="W12" s="14"/>
      <c r="X12" s="14"/>
      <c r="Y12" s="14"/>
      <c r="Z12" s="14"/>
      <c r="AA12" s="14"/>
      <c r="AB12" s="15"/>
      <c r="AC12" s="15"/>
      <c r="AD12" s="14"/>
      <c r="AE12" s="14"/>
      <c r="AF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4"/>
      <c r="F13" s="14"/>
      <c r="G13" s="15"/>
      <c r="H13" s="15"/>
      <c r="I13" s="14"/>
      <c r="J13" s="14"/>
      <c r="K13" s="14"/>
      <c r="L13" s="14"/>
      <c r="M13" s="14"/>
      <c r="N13" s="15"/>
      <c r="O13" s="15"/>
      <c r="P13" s="14"/>
      <c r="Q13" s="14"/>
      <c r="R13" s="14"/>
      <c r="S13" s="14"/>
      <c r="T13" s="14"/>
      <c r="U13" s="15"/>
      <c r="V13" s="15"/>
      <c r="W13" s="14"/>
      <c r="X13" s="14"/>
      <c r="Y13" s="14"/>
      <c r="Z13" s="14"/>
      <c r="AA13" s="14"/>
      <c r="AB13" s="15"/>
      <c r="AC13" s="15"/>
      <c r="AD13" s="14"/>
      <c r="AE13" s="14"/>
      <c r="AF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4"/>
      <c r="F14" s="14"/>
      <c r="G14" s="15"/>
      <c r="H14" s="15"/>
      <c r="I14" s="14"/>
      <c r="J14" s="14"/>
      <c r="K14" s="14"/>
      <c r="L14" s="14"/>
      <c r="M14" s="14"/>
      <c r="N14" s="15"/>
      <c r="O14" s="15"/>
      <c r="P14" s="14"/>
      <c r="Q14" s="14"/>
      <c r="R14" s="14"/>
      <c r="S14" s="14"/>
      <c r="T14" s="14"/>
      <c r="U14" s="15"/>
      <c r="V14" s="15"/>
      <c r="W14" s="14"/>
      <c r="X14" s="14"/>
      <c r="Y14" s="14"/>
      <c r="Z14" s="14"/>
      <c r="AA14" s="14"/>
      <c r="AB14" s="15"/>
      <c r="AC14" s="15"/>
      <c r="AD14" s="14"/>
      <c r="AE14" s="14"/>
      <c r="AF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4"/>
      <c r="F15" s="14"/>
      <c r="G15" s="15"/>
      <c r="H15" s="15"/>
      <c r="I15" s="14"/>
      <c r="J15" s="14"/>
      <c r="K15" s="14"/>
      <c r="L15" s="14"/>
      <c r="M15" s="14"/>
      <c r="N15" s="15"/>
      <c r="O15" s="15"/>
      <c r="P15" s="14"/>
      <c r="Q15" s="14"/>
      <c r="R15" s="14"/>
      <c r="S15" s="14"/>
      <c r="T15" s="14"/>
      <c r="U15" s="15"/>
      <c r="V15" s="15"/>
      <c r="W15" s="14"/>
      <c r="X15" s="14"/>
      <c r="Y15" s="14"/>
      <c r="Z15" s="14"/>
      <c r="AA15" s="14"/>
      <c r="AB15" s="15"/>
      <c r="AC15" s="15"/>
      <c r="AD15" s="14"/>
      <c r="AE15" s="14"/>
      <c r="AF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4"/>
      <c r="F16" s="14"/>
      <c r="G16" s="15"/>
      <c r="H16" s="15"/>
      <c r="I16" s="14"/>
      <c r="J16" s="14"/>
      <c r="K16" s="14"/>
      <c r="L16" s="14"/>
      <c r="M16" s="14"/>
      <c r="N16" s="15"/>
      <c r="O16" s="15"/>
      <c r="P16" s="14"/>
      <c r="Q16" s="14"/>
      <c r="R16" s="14"/>
      <c r="S16" s="14"/>
      <c r="T16" s="14"/>
      <c r="U16" s="15"/>
      <c r="V16" s="15"/>
      <c r="W16" s="14"/>
      <c r="X16" s="14"/>
      <c r="Y16" s="14"/>
      <c r="Z16" s="14"/>
      <c r="AA16" s="14"/>
      <c r="AB16" s="15"/>
      <c r="AC16" s="15"/>
      <c r="AD16" s="14"/>
      <c r="AE16" s="14"/>
      <c r="AF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4"/>
      <c r="F17" s="14"/>
      <c r="G17" s="15"/>
      <c r="H17" s="15"/>
      <c r="I17" s="14"/>
      <c r="J17" s="14"/>
      <c r="K17" s="14"/>
      <c r="L17" s="14"/>
      <c r="M17" s="14"/>
      <c r="N17" s="15"/>
      <c r="O17" s="15"/>
      <c r="P17" s="14"/>
      <c r="Q17" s="14"/>
      <c r="R17" s="14"/>
      <c r="S17" s="14"/>
      <c r="T17" s="14"/>
      <c r="U17" s="15"/>
      <c r="V17" s="15"/>
      <c r="W17" s="14"/>
      <c r="X17" s="14"/>
      <c r="Y17" s="14"/>
      <c r="Z17" s="14"/>
      <c r="AA17" s="14"/>
      <c r="AB17" s="15"/>
      <c r="AC17" s="15"/>
      <c r="AD17" s="14"/>
      <c r="AE17" s="14"/>
      <c r="AF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4"/>
      <c r="F18" s="14"/>
      <c r="G18" s="15"/>
      <c r="H18" s="15"/>
      <c r="I18" s="14"/>
      <c r="J18" s="14"/>
      <c r="K18" s="14"/>
      <c r="L18" s="14"/>
      <c r="M18" s="14"/>
      <c r="N18" s="15"/>
      <c r="O18" s="15"/>
      <c r="P18" s="14"/>
      <c r="Q18" s="14"/>
      <c r="R18" s="14"/>
      <c r="S18" s="14"/>
      <c r="T18" s="14"/>
      <c r="U18" s="15"/>
      <c r="V18" s="15"/>
      <c r="W18" s="14"/>
      <c r="X18" s="14"/>
      <c r="Y18" s="14"/>
      <c r="Z18" s="14"/>
      <c r="AA18" s="14"/>
      <c r="AB18" s="15"/>
      <c r="AC18" s="15"/>
      <c r="AD18" s="14"/>
      <c r="AE18" s="14"/>
      <c r="AF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4"/>
      <c r="F19" s="14"/>
      <c r="G19" s="15"/>
      <c r="H19" s="15"/>
      <c r="I19" s="14"/>
      <c r="J19" s="14"/>
      <c r="K19" s="14"/>
      <c r="L19" s="14"/>
      <c r="M19" s="14"/>
      <c r="N19" s="15"/>
      <c r="O19" s="15"/>
      <c r="P19" s="14"/>
      <c r="Q19" s="14"/>
      <c r="R19" s="14"/>
      <c r="S19" s="14"/>
      <c r="T19" s="14"/>
      <c r="U19" s="15"/>
      <c r="V19" s="15"/>
      <c r="W19" s="14"/>
      <c r="X19" s="14"/>
      <c r="Y19" s="14"/>
      <c r="Z19" s="14"/>
      <c r="AA19" s="14"/>
      <c r="AB19" s="15"/>
      <c r="AC19" s="15"/>
      <c r="AD19" s="14"/>
      <c r="AE19" s="14"/>
      <c r="AF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4"/>
      <c r="F20" s="14"/>
      <c r="G20" s="15"/>
      <c r="H20" s="15"/>
      <c r="I20" s="14"/>
      <c r="J20" s="14"/>
      <c r="K20" s="14"/>
      <c r="L20" s="14"/>
      <c r="M20" s="14"/>
      <c r="N20" s="15"/>
      <c r="O20" s="15"/>
      <c r="P20" s="14"/>
      <c r="Q20" s="14"/>
      <c r="R20" s="14"/>
      <c r="S20" s="14"/>
      <c r="T20" s="14"/>
      <c r="U20" s="15"/>
      <c r="V20" s="15"/>
      <c r="W20" s="14"/>
      <c r="X20" s="14"/>
      <c r="Y20" s="14"/>
      <c r="Z20" s="14"/>
      <c r="AA20" s="14"/>
      <c r="AB20" s="15"/>
      <c r="AC20" s="15"/>
      <c r="AD20" s="14"/>
      <c r="AE20" s="14"/>
      <c r="AF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4"/>
      <c r="F21" s="14"/>
      <c r="G21" s="15"/>
      <c r="H21" s="15"/>
      <c r="I21" s="14"/>
      <c r="J21" s="14"/>
      <c r="K21" s="14"/>
      <c r="L21" s="14"/>
      <c r="M21" s="14"/>
      <c r="N21" s="15"/>
      <c r="O21" s="15"/>
      <c r="P21" s="14"/>
      <c r="Q21" s="14"/>
      <c r="R21" s="14"/>
      <c r="S21" s="14"/>
      <c r="T21" s="14"/>
      <c r="U21" s="15"/>
      <c r="V21" s="15"/>
      <c r="W21" s="14"/>
      <c r="X21" s="14"/>
      <c r="Y21" s="14"/>
      <c r="Z21" s="14"/>
      <c r="AA21" s="14"/>
      <c r="AB21" s="15"/>
      <c r="AC21" s="15"/>
      <c r="AD21" s="14"/>
      <c r="AE21" s="14"/>
      <c r="AF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4"/>
      <c r="F22" s="14"/>
      <c r="G22" s="15"/>
      <c r="H22" s="15"/>
      <c r="I22" s="14"/>
      <c r="J22" s="14"/>
      <c r="K22" s="14"/>
      <c r="L22" s="14"/>
      <c r="M22" s="14"/>
      <c r="N22" s="15"/>
      <c r="O22" s="15"/>
      <c r="P22" s="14"/>
      <c r="Q22" s="14"/>
      <c r="R22" s="14"/>
      <c r="S22" s="14"/>
      <c r="T22" s="14"/>
      <c r="U22" s="15"/>
      <c r="V22" s="15"/>
      <c r="W22" s="14"/>
      <c r="X22" s="14"/>
      <c r="Y22" s="14"/>
      <c r="Z22" s="14"/>
      <c r="AA22" s="14"/>
      <c r="AB22" s="15"/>
      <c r="AC22" s="15"/>
      <c r="AD22" s="14"/>
      <c r="AE22" s="14"/>
      <c r="AF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4"/>
      <c r="F23" s="14"/>
      <c r="G23" s="15"/>
      <c r="H23" s="15"/>
      <c r="I23" s="14"/>
      <c r="J23" s="14"/>
      <c r="K23" s="14"/>
      <c r="L23" s="14"/>
      <c r="M23" s="14"/>
      <c r="N23" s="15"/>
      <c r="O23" s="15"/>
      <c r="P23" s="14"/>
      <c r="Q23" s="14"/>
      <c r="R23" s="14"/>
      <c r="S23" s="14"/>
      <c r="T23" s="14"/>
      <c r="U23" s="15"/>
      <c r="V23" s="15"/>
      <c r="W23" s="14"/>
      <c r="X23" s="14"/>
      <c r="Y23" s="14"/>
      <c r="Z23" s="14"/>
      <c r="AA23" s="14"/>
      <c r="AB23" s="15"/>
      <c r="AC23" s="15"/>
      <c r="AD23" s="14"/>
      <c r="AE23" s="14"/>
      <c r="AF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4"/>
      <c r="F24" s="14"/>
      <c r="G24" s="15"/>
      <c r="H24" s="15"/>
      <c r="I24" s="14"/>
      <c r="J24" s="14"/>
      <c r="K24" s="14"/>
      <c r="L24" s="14"/>
      <c r="M24" s="14"/>
      <c r="N24" s="15"/>
      <c r="O24" s="15"/>
      <c r="P24" s="14"/>
      <c r="Q24" s="14"/>
      <c r="R24" s="14"/>
      <c r="S24" s="14"/>
      <c r="T24" s="14"/>
      <c r="U24" s="15"/>
      <c r="V24" s="15"/>
      <c r="W24" s="14"/>
      <c r="X24" s="14"/>
      <c r="Y24" s="14"/>
      <c r="Z24" s="14"/>
      <c r="AA24" s="14"/>
      <c r="AB24" s="15"/>
      <c r="AC24" s="15"/>
      <c r="AD24" s="14"/>
      <c r="AE24" s="14"/>
      <c r="AF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4"/>
      <c r="F25" s="14"/>
      <c r="G25" s="15"/>
      <c r="H25" s="15"/>
      <c r="I25" s="14"/>
      <c r="J25" s="14"/>
      <c r="K25" s="14"/>
      <c r="L25" s="14"/>
      <c r="M25" s="14"/>
      <c r="N25" s="15"/>
      <c r="O25" s="15"/>
      <c r="P25" s="14"/>
      <c r="Q25" s="14"/>
      <c r="R25" s="14"/>
      <c r="S25" s="14"/>
      <c r="T25" s="14"/>
      <c r="U25" s="15"/>
      <c r="V25" s="15"/>
      <c r="W25" s="14"/>
      <c r="X25" s="14"/>
      <c r="Y25" s="14"/>
      <c r="Z25" s="14"/>
      <c r="AA25" s="14"/>
      <c r="AB25" s="15"/>
      <c r="AC25" s="15"/>
      <c r="AD25" s="14"/>
      <c r="AE25" s="14"/>
      <c r="AF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4"/>
      <c r="F26" s="14"/>
      <c r="G26" s="15"/>
      <c r="H26" s="15"/>
      <c r="I26" s="14"/>
      <c r="J26" s="14"/>
      <c r="K26" s="14"/>
      <c r="L26" s="14"/>
      <c r="M26" s="14"/>
      <c r="N26" s="15"/>
      <c r="O26" s="15"/>
      <c r="P26" s="14"/>
      <c r="Q26" s="14"/>
      <c r="R26" s="14"/>
      <c r="S26" s="14"/>
      <c r="T26" s="14"/>
      <c r="U26" s="15"/>
      <c r="V26" s="15"/>
      <c r="W26" s="14"/>
      <c r="X26" s="14"/>
      <c r="Y26" s="14"/>
      <c r="Z26" s="14"/>
      <c r="AA26" s="14"/>
      <c r="AB26" s="15"/>
      <c r="AC26" s="15"/>
      <c r="AD26" s="14"/>
      <c r="AE26" s="14"/>
      <c r="AF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4"/>
      <c r="F27" s="14"/>
      <c r="G27" s="15"/>
      <c r="H27" s="15"/>
      <c r="I27" s="14"/>
      <c r="J27" s="14"/>
      <c r="K27" s="14"/>
      <c r="L27" s="14"/>
      <c r="M27" s="14"/>
      <c r="N27" s="15"/>
      <c r="O27" s="15"/>
      <c r="P27" s="14"/>
      <c r="Q27" s="14"/>
      <c r="R27" s="14"/>
      <c r="S27" s="14"/>
      <c r="T27" s="14"/>
      <c r="U27" s="15"/>
      <c r="V27" s="15"/>
      <c r="W27" s="14"/>
      <c r="X27" s="14"/>
      <c r="Y27" s="14"/>
      <c r="Z27" s="14"/>
      <c r="AA27" s="14"/>
      <c r="AB27" s="15"/>
      <c r="AC27" s="15"/>
      <c r="AD27" s="14"/>
      <c r="AE27" s="14"/>
      <c r="AF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4"/>
      <c r="F28" s="14"/>
      <c r="G28" s="15"/>
      <c r="H28" s="15"/>
      <c r="I28" s="14"/>
      <c r="J28" s="14"/>
      <c r="K28" s="14"/>
      <c r="L28" s="14"/>
      <c r="M28" s="14"/>
      <c r="N28" s="15"/>
      <c r="O28" s="15"/>
      <c r="P28" s="14"/>
      <c r="Q28" s="14"/>
      <c r="R28" s="14"/>
      <c r="S28" s="14"/>
      <c r="T28" s="14"/>
      <c r="U28" s="15"/>
      <c r="V28" s="15"/>
      <c r="W28" s="14"/>
      <c r="X28" s="14"/>
      <c r="Y28" s="14"/>
      <c r="Z28" s="14"/>
      <c r="AA28" s="14"/>
      <c r="AB28" s="15"/>
      <c r="AC28" s="15"/>
      <c r="AD28" s="14"/>
      <c r="AE28" s="14"/>
      <c r="AF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4"/>
      <c r="F29" s="14"/>
      <c r="G29" s="15"/>
      <c r="H29" s="15"/>
      <c r="I29" s="14"/>
      <c r="J29" s="14"/>
      <c r="K29" s="14"/>
      <c r="L29" s="14"/>
      <c r="M29" s="14"/>
      <c r="N29" s="15"/>
      <c r="O29" s="15"/>
      <c r="P29" s="14"/>
      <c r="Q29" s="14"/>
      <c r="R29" s="14"/>
      <c r="S29" s="14"/>
      <c r="T29" s="14"/>
      <c r="U29" s="15"/>
      <c r="V29" s="15"/>
      <c r="W29" s="14"/>
      <c r="X29" s="14"/>
      <c r="Y29" s="14"/>
      <c r="Z29" s="14"/>
      <c r="AA29" s="14"/>
      <c r="AB29" s="15"/>
      <c r="AC29" s="15"/>
      <c r="AD29" s="14"/>
      <c r="AE29" s="14"/>
      <c r="AF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4"/>
      <c r="F30" s="14"/>
      <c r="G30" s="15"/>
      <c r="H30" s="15"/>
      <c r="I30" s="14"/>
      <c r="J30" s="14"/>
      <c r="K30" s="14"/>
      <c r="L30" s="14"/>
      <c r="M30" s="14"/>
      <c r="N30" s="15"/>
      <c r="O30" s="15"/>
      <c r="P30" s="14"/>
      <c r="Q30" s="14"/>
      <c r="R30" s="14"/>
      <c r="S30" s="14"/>
      <c r="T30" s="14"/>
      <c r="U30" s="15"/>
      <c r="V30" s="15"/>
      <c r="W30" s="14"/>
      <c r="X30" s="14"/>
      <c r="Y30" s="14"/>
      <c r="Z30" s="14"/>
      <c r="AA30" s="14"/>
      <c r="AB30" s="15"/>
      <c r="AC30" s="15"/>
      <c r="AD30" s="14"/>
      <c r="AE30" s="14"/>
      <c r="AF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4"/>
      <c r="F31" s="14"/>
      <c r="G31" s="15"/>
      <c r="H31" s="15"/>
      <c r="I31" s="14"/>
      <c r="J31" s="14"/>
      <c r="K31" s="14"/>
      <c r="L31" s="14"/>
      <c r="M31" s="14"/>
      <c r="N31" s="15"/>
      <c r="O31" s="15"/>
      <c r="P31" s="14"/>
      <c r="Q31" s="14"/>
      <c r="R31" s="14"/>
      <c r="S31" s="14"/>
      <c r="T31" s="14"/>
      <c r="U31" s="15"/>
      <c r="V31" s="15"/>
      <c r="W31" s="14"/>
      <c r="X31" s="14"/>
      <c r="Y31" s="14"/>
      <c r="Z31" s="14"/>
      <c r="AA31" s="14"/>
      <c r="AB31" s="15"/>
      <c r="AC31" s="15"/>
      <c r="AD31" s="14"/>
      <c r="AE31" s="14"/>
      <c r="AF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4"/>
      <c r="F32" s="14"/>
      <c r="G32" s="15"/>
      <c r="H32" s="15"/>
      <c r="I32" s="14"/>
      <c r="J32" s="14"/>
      <c r="K32" s="14"/>
      <c r="L32" s="14"/>
      <c r="M32" s="14"/>
      <c r="N32" s="15"/>
      <c r="O32" s="15"/>
      <c r="P32" s="14"/>
      <c r="Q32" s="14"/>
      <c r="R32" s="14"/>
      <c r="S32" s="14"/>
      <c r="T32" s="14"/>
      <c r="U32" s="15"/>
      <c r="V32" s="15"/>
      <c r="W32" s="14"/>
      <c r="X32" s="14"/>
      <c r="Y32" s="14"/>
      <c r="Z32" s="14"/>
      <c r="AA32" s="14"/>
      <c r="AB32" s="15"/>
      <c r="AC32" s="15"/>
      <c r="AD32" s="14"/>
      <c r="AE32" s="14"/>
      <c r="AF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4"/>
      <c r="F33" s="14"/>
      <c r="G33" s="15"/>
      <c r="H33" s="15"/>
      <c r="I33" s="14"/>
      <c r="J33" s="14"/>
      <c r="K33" s="14"/>
      <c r="L33" s="14"/>
      <c r="M33" s="14"/>
      <c r="N33" s="15"/>
      <c r="O33" s="15"/>
      <c r="P33" s="14"/>
      <c r="Q33" s="14"/>
      <c r="R33" s="14"/>
      <c r="S33" s="14"/>
      <c r="T33" s="14"/>
      <c r="U33" s="15"/>
      <c r="V33" s="15"/>
      <c r="W33" s="14"/>
      <c r="X33" s="14"/>
      <c r="Y33" s="14"/>
      <c r="Z33" s="14"/>
      <c r="AA33" s="14"/>
      <c r="AB33" s="15"/>
      <c r="AC33" s="15"/>
      <c r="AD33" s="14"/>
      <c r="AE33" s="14"/>
      <c r="AF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4"/>
      <c r="F34" s="14"/>
      <c r="G34" s="15"/>
      <c r="H34" s="15"/>
      <c r="I34" s="14"/>
      <c r="J34" s="14"/>
      <c r="K34" s="14"/>
      <c r="L34" s="14"/>
      <c r="M34" s="14"/>
      <c r="N34" s="15"/>
      <c r="O34" s="15"/>
      <c r="P34" s="14"/>
      <c r="Q34" s="14"/>
      <c r="R34" s="14"/>
      <c r="S34" s="14"/>
      <c r="T34" s="14"/>
      <c r="U34" s="15"/>
      <c r="V34" s="15"/>
      <c r="W34" s="14"/>
      <c r="X34" s="14"/>
      <c r="Y34" s="14"/>
      <c r="Z34" s="14"/>
      <c r="AA34" s="14"/>
      <c r="AB34" s="15"/>
      <c r="AC34" s="15"/>
      <c r="AD34" s="14"/>
      <c r="AE34" s="14"/>
      <c r="AF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4" priority="1">
      <formula>B$2&lt;&gt;""</formula>
    </cfRule>
  </conditionalFormatting>
  <conditionalFormatting sqref="B5:AF34">
    <cfRule type="expression" dxfId="5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52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</row>
    <row r="3" spans="1:32" x14ac:dyDescent="0.25">
      <c r="A3" s="2" t="s">
        <v>41</v>
      </c>
      <c r="B3" s="10">
        <f>DATE(2027,4,1)</f>
        <v>46478</v>
      </c>
      <c r="C3" s="10">
        <f>DATE(2027,4,2)</f>
        <v>46479</v>
      </c>
      <c r="D3" s="11">
        <f>DATE(2027,4,3)</f>
        <v>46480</v>
      </c>
      <c r="E3" s="11">
        <f>DATE(2027,4,4)</f>
        <v>46481</v>
      </c>
      <c r="F3" s="10">
        <f>DATE(2027,4,5)</f>
        <v>46482</v>
      </c>
      <c r="G3" s="10">
        <f>DATE(2027,4,6)</f>
        <v>46483</v>
      </c>
      <c r="H3" s="10">
        <f>DATE(2027,4,7)</f>
        <v>46484</v>
      </c>
      <c r="I3" s="10">
        <f>DATE(2027,4,8)</f>
        <v>46485</v>
      </c>
      <c r="J3" s="10">
        <f>DATE(2027,4,9)</f>
        <v>46486</v>
      </c>
      <c r="K3" s="11">
        <f>DATE(2027,4,10)</f>
        <v>46487</v>
      </c>
      <c r="L3" s="11">
        <f>DATE(2027,4,11)</f>
        <v>46488</v>
      </c>
      <c r="M3" s="10">
        <f>DATE(2027,4,12)</f>
        <v>46489</v>
      </c>
      <c r="N3" s="10">
        <f>DATE(2027,4,13)</f>
        <v>46490</v>
      </c>
      <c r="O3" s="10">
        <f>DATE(2027,4,14)</f>
        <v>46491</v>
      </c>
      <c r="P3" s="10">
        <f>DATE(2027,4,15)</f>
        <v>46492</v>
      </c>
      <c r="Q3" s="10">
        <f>DATE(2027,4,16)</f>
        <v>46493</v>
      </c>
      <c r="R3" s="11">
        <f>DATE(2027,4,17)</f>
        <v>46494</v>
      </c>
      <c r="S3" s="11">
        <f>DATE(2027,4,18)</f>
        <v>46495</v>
      </c>
      <c r="T3" s="10">
        <f>DATE(2027,4,19)</f>
        <v>46496</v>
      </c>
      <c r="U3" s="10">
        <f>DATE(2027,4,20)</f>
        <v>46497</v>
      </c>
      <c r="V3" s="10">
        <f>DATE(2027,4,21)</f>
        <v>46498</v>
      </c>
      <c r="W3" s="10">
        <f>DATE(2027,4,22)</f>
        <v>46499</v>
      </c>
      <c r="X3" s="10">
        <f>DATE(2027,4,23)</f>
        <v>46500</v>
      </c>
      <c r="Y3" s="11">
        <f>DATE(2027,4,24)</f>
        <v>46501</v>
      </c>
      <c r="Z3" s="11">
        <f>DATE(2027,4,25)</f>
        <v>46502</v>
      </c>
      <c r="AA3" s="10">
        <f>DATE(2027,4,26)</f>
        <v>46503</v>
      </c>
      <c r="AB3" s="10">
        <f>DATE(2027,4,27)</f>
        <v>46504</v>
      </c>
      <c r="AC3" s="10">
        <f>DATE(2027,4,28)</f>
        <v>46505</v>
      </c>
      <c r="AD3" s="10">
        <f>DATE(2027,4,29)</f>
        <v>46506</v>
      </c>
      <c r="AE3" s="10">
        <f>DATE(2027,4,30)</f>
        <v>46507</v>
      </c>
    </row>
    <row r="4" spans="1:33" x14ac:dyDescent="0.25">
      <c r="A4" s="2" t="s">
        <v>33</v>
      </c>
      <c r="B4" s="12" t="s">
        <v>48</v>
      </c>
      <c r="C4" s="12" t="s">
        <v>42</v>
      </c>
      <c r="D4" s="13" t="s">
        <v>43</v>
      </c>
      <c r="E4" s="13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2" t="s">
        <v>42</v>
      </c>
      <c r="K4" s="13" t="s">
        <v>43</v>
      </c>
      <c r="L4" s="13" t="s">
        <v>44</v>
      </c>
      <c r="M4" s="12" t="s">
        <v>45</v>
      </c>
      <c r="N4" s="12" t="s">
        <v>46</v>
      </c>
      <c r="O4" s="12" t="s">
        <v>47</v>
      </c>
      <c r="P4" s="12" t="s">
        <v>48</v>
      </c>
      <c r="Q4" s="12" t="s">
        <v>42</v>
      </c>
      <c r="R4" s="13" t="s">
        <v>43</v>
      </c>
      <c r="S4" s="13" t="s">
        <v>44</v>
      </c>
      <c r="T4" s="12" t="s">
        <v>45</v>
      </c>
      <c r="U4" s="12" t="s">
        <v>46</v>
      </c>
      <c r="V4" s="12" t="s">
        <v>47</v>
      </c>
      <c r="W4" s="12" t="s">
        <v>48</v>
      </c>
      <c r="X4" s="12" t="s">
        <v>42</v>
      </c>
      <c r="Y4" s="13" t="s">
        <v>43</v>
      </c>
      <c r="Z4" s="13" t="s">
        <v>44</v>
      </c>
      <c r="AA4" s="12" t="s">
        <v>45</v>
      </c>
      <c r="AB4" s="12" t="s">
        <v>46</v>
      </c>
      <c r="AC4" s="12" t="s">
        <v>47</v>
      </c>
      <c r="AD4" s="12" t="s">
        <v>48</v>
      </c>
      <c r="AE4" s="12" t="s">
        <v>42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5"/>
      <c r="E5" s="15"/>
      <c r="F5" s="14"/>
      <c r="G5" s="14"/>
      <c r="H5" s="14"/>
      <c r="I5" s="14"/>
      <c r="J5" s="14"/>
      <c r="K5" s="15"/>
      <c r="L5" s="15"/>
      <c r="M5" s="14"/>
      <c r="N5" s="14"/>
      <c r="O5" s="14"/>
      <c r="P5" s="14"/>
      <c r="Q5" s="14"/>
      <c r="R5" s="15"/>
      <c r="S5" s="15"/>
      <c r="T5" s="14"/>
      <c r="U5" s="14"/>
      <c r="V5" s="14"/>
      <c r="W5" s="14"/>
      <c r="X5" s="14"/>
      <c r="Y5" s="15"/>
      <c r="Z5" s="15"/>
      <c r="AA5" s="14"/>
      <c r="AB5" s="14"/>
      <c r="AC5" s="14"/>
      <c r="AD5" s="14"/>
      <c r="AE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5"/>
      <c r="E6" s="15"/>
      <c r="F6" s="14"/>
      <c r="G6" s="14"/>
      <c r="H6" s="14"/>
      <c r="I6" s="14"/>
      <c r="J6" s="14"/>
      <c r="K6" s="15"/>
      <c r="L6" s="15"/>
      <c r="M6" s="14"/>
      <c r="N6" s="14"/>
      <c r="O6" s="14"/>
      <c r="P6" s="14"/>
      <c r="Q6" s="14"/>
      <c r="R6" s="15"/>
      <c r="S6" s="15"/>
      <c r="T6" s="14"/>
      <c r="U6" s="14"/>
      <c r="V6" s="14"/>
      <c r="W6" s="14"/>
      <c r="X6" s="14"/>
      <c r="Y6" s="15"/>
      <c r="Z6" s="15"/>
      <c r="AA6" s="14"/>
      <c r="AB6" s="14"/>
      <c r="AC6" s="14"/>
      <c r="AD6" s="14"/>
      <c r="AE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5"/>
      <c r="E7" s="15"/>
      <c r="F7" s="14"/>
      <c r="G7" s="14"/>
      <c r="H7" s="14"/>
      <c r="I7" s="14"/>
      <c r="J7" s="14"/>
      <c r="K7" s="15"/>
      <c r="L7" s="15"/>
      <c r="M7" s="14"/>
      <c r="N7" s="14"/>
      <c r="O7" s="14"/>
      <c r="P7" s="14"/>
      <c r="Q7" s="14"/>
      <c r="R7" s="15"/>
      <c r="S7" s="15"/>
      <c r="T7" s="14"/>
      <c r="U7" s="14"/>
      <c r="V7" s="14"/>
      <c r="W7" s="14"/>
      <c r="X7" s="14"/>
      <c r="Y7" s="15"/>
      <c r="Z7" s="15"/>
      <c r="AA7" s="14"/>
      <c r="AB7" s="14"/>
      <c r="AC7" s="14"/>
      <c r="AD7" s="14"/>
      <c r="AE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5"/>
      <c r="E8" s="15"/>
      <c r="F8" s="14"/>
      <c r="G8" s="14"/>
      <c r="H8" s="14"/>
      <c r="I8" s="14"/>
      <c r="J8" s="14"/>
      <c r="K8" s="15"/>
      <c r="L8" s="15"/>
      <c r="M8" s="14"/>
      <c r="N8" s="14"/>
      <c r="O8" s="14"/>
      <c r="P8" s="14"/>
      <c r="Q8" s="14"/>
      <c r="R8" s="15"/>
      <c r="S8" s="15"/>
      <c r="T8" s="14"/>
      <c r="U8" s="14"/>
      <c r="V8" s="14"/>
      <c r="W8" s="14"/>
      <c r="X8" s="14"/>
      <c r="Y8" s="15"/>
      <c r="Z8" s="15"/>
      <c r="AA8" s="14"/>
      <c r="AB8" s="14"/>
      <c r="AC8" s="14"/>
      <c r="AD8" s="14"/>
      <c r="AE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5"/>
      <c r="E9" s="15"/>
      <c r="F9" s="14"/>
      <c r="G9" s="14"/>
      <c r="H9" s="14"/>
      <c r="I9" s="14"/>
      <c r="J9" s="14"/>
      <c r="K9" s="15"/>
      <c r="L9" s="15"/>
      <c r="M9" s="14"/>
      <c r="N9" s="14"/>
      <c r="O9" s="14"/>
      <c r="P9" s="14"/>
      <c r="Q9" s="14"/>
      <c r="R9" s="15"/>
      <c r="S9" s="15"/>
      <c r="T9" s="14"/>
      <c r="U9" s="14"/>
      <c r="V9" s="14"/>
      <c r="W9" s="14"/>
      <c r="X9" s="14"/>
      <c r="Y9" s="15"/>
      <c r="Z9" s="15"/>
      <c r="AA9" s="14"/>
      <c r="AB9" s="14"/>
      <c r="AC9" s="14"/>
      <c r="AD9" s="14"/>
      <c r="AE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5"/>
      <c r="E10" s="15"/>
      <c r="F10" s="14"/>
      <c r="G10" s="14"/>
      <c r="H10" s="14"/>
      <c r="I10" s="14"/>
      <c r="J10" s="14"/>
      <c r="K10" s="15"/>
      <c r="L10" s="15"/>
      <c r="M10" s="14"/>
      <c r="N10" s="14"/>
      <c r="O10" s="14"/>
      <c r="P10" s="14"/>
      <c r="Q10" s="14"/>
      <c r="R10" s="15"/>
      <c r="S10" s="15"/>
      <c r="T10" s="14"/>
      <c r="U10" s="14"/>
      <c r="V10" s="14"/>
      <c r="W10" s="14"/>
      <c r="X10" s="14"/>
      <c r="Y10" s="15"/>
      <c r="Z10" s="15"/>
      <c r="AA10" s="14"/>
      <c r="AB10" s="14"/>
      <c r="AC10" s="14"/>
      <c r="AD10" s="14"/>
      <c r="AE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5"/>
      <c r="E11" s="15"/>
      <c r="F11" s="14"/>
      <c r="G11" s="14"/>
      <c r="H11" s="14"/>
      <c r="I11" s="14"/>
      <c r="J11" s="14"/>
      <c r="K11" s="15"/>
      <c r="L11" s="15"/>
      <c r="M11" s="14"/>
      <c r="N11" s="14"/>
      <c r="O11" s="14"/>
      <c r="P11" s="14"/>
      <c r="Q11" s="14"/>
      <c r="R11" s="15"/>
      <c r="S11" s="15"/>
      <c r="T11" s="14"/>
      <c r="U11" s="14"/>
      <c r="V11" s="14"/>
      <c r="W11" s="14"/>
      <c r="X11" s="14"/>
      <c r="Y11" s="15"/>
      <c r="Z11" s="15"/>
      <c r="AA11" s="14"/>
      <c r="AB11" s="14"/>
      <c r="AC11" s="14"/>
      <c r="AD11" s="14"/>
      <c r="AE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5"/>
      <c r="E12" s="15"/>
      <c r="F12" s="14"/>
      <c r="G12" s="14"/>
      <c r="H12" s="14"/>
      <c r="I12" s="14"/>
      <c r="J12" s="14"/>
      <c r="K12" s="15"/>
      <c r="L12" s="15"/>
      <c r="M12" s="14"/>
      <c r="N12" s="14"/>
      <c r="O12" s="14"/>
      <c r="P12" s="14"/>
      <c r="Q12" s="14"/>
      <c r="R12" s="15"/>
      <c r="S12" s="15"/>
      <c r="T12" s="14"/>
      <c r="U12" s="14"/>
      <c r="V12" s="14"/>
      <c r="W12" s="14"/>
      <c r="X12" s="14"/>
      <c r="Y12" s="15"/>
      <c r="Z12" s="15"/>
      <c r="AA12" s="14"/>
      <c r="AB12" s="14"/>
      <c r="AC12" s="14"/>
      <c r="AD12" s="14"/>
      <c r="AE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5"/>
      <c r="E13" s="15"/>
      <c r="F13" s="14"/>
      <c r="G13" s="14"/>
      <c r="H13" s="14"/>
      <c r="I13" s="14"/>
      <c r="J13" s="14"/>
      <c r="K13" s="15"/>
      <c r="L13" s="15"/>
      <c r="M13" s="14"/>
      <c r="N13" s="14"/>
      <c r="O13" s="14"/>
      <c r="P13" s="14"/>
      <c r="Q13" s="14"/>
      <c r="R13" s="15"/>
      <c r="S13" s="15"/>
      <c r="T13" s="14"/>
      <c r="U13" s="14"/>
      <c r="V13" s="14"/>
      <c r="W13" s="14"/>
      <c r="X13" s="14"/>
      <c r="Y13" s="15"/>
      <c r="Z13" s="15"/>
      <c r="AA13" s="14"/>
      <c r="AB13" s="14"/>
      <c r="AC13" s="14"/>
      <c r="AD13" s="14"/>
      <c r="AE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5"/>
      <c r="E14" s="15"/>
      <c r="F14" s="14"/>
      <c r="G14" s="14"/>
      <c r="H14" s="14"/>
      <c r="I14" s="14"/>
      <c r="J14" s="14"/>
      <c r="K14" s="15"/>
      <c r="L14" s="15"/>
      <c r="M14" s="14"/>
      <c r="N14" s="14"/>
      <c r="O14" s="14"/>
      <c r="P14" s="14"/>
      <c r="Q14" s="14"/>
      <c r="R14" s="15"/>
      <c r="S14" s="15"/>
      <c r="T14" s="14"/>
      <c r="U14" s="14"/>
      <c r="V14" s="14"/>
      <c r="W14" s="14"/>
      <c r="X14" s="14"/>
      <c r="Y14" s="15"/>
      <c r="Z14" s="15"/>
      <c r="AA14" s="14"/>
      <c r="AB14" s="14"/>
      <c r="AC14" s="14"/>
      <c r="AD14" s="14"/>
      <c r="AE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5"/>
      <c r="E15" s="15"/>
      <c r="F15" s="14"/>
      <c r="G15" s="14"/>
      <c r="H15" s="14"/>
      <c r="I15" s="14"/>
      <c r="J15" s="14"/>
      <c r="K15" s="15"/>
      <c r="L15" s="15"/>
      <c r="M15" s="14"/>
      <c r="N15" s="14"/>
      <c r="O15" s="14"/>
      <c r="P15" s="14"/>
      <c r="Q15" s="14"/>
      <c r="R15" s="15"/>
      <c r="S15" s="15"/>
      <c r="T15" s="14"/>
      <c r="U15" s="14"/>
      <c r="V15" s="14"/>
      <c r="W15" s="14"/>
      <c r="X15" s="14"/>
      <c r="Y15" s="15"/>
      <c r="Z15" s="15"/>
      <c r="AA15" s="14"/>
      <c r="AB15" s="14"/>
      <c r="AC15" s="14"/>
      <c r="AD15" s="14"/>
      <c r="AE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5"/>
      <c r="E16" s="15"/>
      <c r="F16" s="14"/>
      <c r="G16" s="14"/>
      <c r="H16" s="14"/>
      <c r="I16" s="14"/>
      <c r="J16" s="14"/>
      <c r="K16" s="15"/>
      <c r="L16" s="15"/>
      <c r="M16" s="14"/>
      <c r="N16" s="14"/>
      <c r="O16" s="14"/>
      <c r="P16" s="14"/>
      <c r="Q16" s="14"/>
      <c r="R16" s="15"/>
      <c r="S16" s="15"/>
      <c r="T16" s="14"/>
      <c r="U16" s="14"/>
      <c r="V16" s="14"/>
      <c r="W16" s="14"/>
      <c r="X16" s="14"/>
      <c r="Y16" s="15"/>
      <c r="Z16" s="15"/>
      <c r="AA16" s="14"/>
      <c r="AB16" s="14"/>
      <c r="AC16" s="14"/>
      <c r="AD16" s="14"/>
      <c r="AE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5"/>
      <c r="E17" s="15"/>
      <c r="F17" s="14"/>
      <c r="G17" s="14"/>
      <c r="H17" s="14"/>
      <c r="I17" s="14"/>
      <c r="J17" s="14"/>
      <c r="K17" s="15"/>
      <c r="L17" s="15"/>
      <c r="M17" s="14"/>
      <c r="N17" s="14"/>
      <c r="O17" s="14"/>
      <c r="P17" s="14"/>
      <c r="Q17" s="14"/>
      <c r="R17" s="15"/>
      <c r="S17" s="15"/>
      <c r="T17" s="14"/>
      <c r="U17" s="14"/>
      <c r="V17" s="14"/>
      <c r="W17" s="14"/>
      <c r="X17" s="14"/>
      <c r="Y17" s="15"/>
      <c r="Z17" s="15"/>
      <c r="AA17" s="14"/>
      <c r="AB17" s="14"/>
      <c r="AC17" s="14"/>
      <c r="AD17" s="14"/>
      <c r="AE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5"/>
      <c r="E18" s="15"/>
      <c r="F18" s="14"/>
      <c r="G18" s="14"/>
      <c r="H18" s="14"/>
      <c r="I18" s="14"/>
      <c r="J18" s="14"/>
      <c r="K18" s="15"/>
      <c r="L18" s="15"/>
      <c r="M18" s="14"/>
      <c r="N18" s="14"/>
      <c r="O18" s="14"/>
      <c r="P18" s="14"/>
      <c r="Q18" s="14"/>
      <c r="R18" s="15"/>
      <c r="S18" s="15"/>
      <c r="T18" s="14"/>
      <c r="U18" s="14"/>
      <c r="V18" s="14"/>
      <c r="W18" s="14"/>
      <c r="X18" s="14"/>
      <c r="Y18" s="15"/>
      <c r="Z18" s="15"/>
      <c r="AA18" s="14"/>
      <c r="AB18" s="14"/>
      <c r="AC18" s="14"/>
      <c r="AD18" s="14"/>
      <c r="AE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5"/>
      <c r="E19" s="15"/>
      <c r="F19" s="14"/>
      <c r="G19" s="14"/>
      <c r="H19" s="14"/>
      <c r="I19" s="14"/>
      <c r="J19" s="14"/>
      <c r="K19" s="15"/>
      <c r="L19" s="15"/>
      <c r="M19" s="14"/>
      <c r="N19" s="14"/>
      <c r="O19" s="14"/>
      <c r="P19" s="14"/>
      <c r="Q19" s="14"/>
      <c r="R19" s="15"/>
      <c r="S19" s="15"/>
      <c r="T19" s="14"/>
      <c r="U19" s="14"/>
      <c r="V19" s="14"/>
      <c r="W19" s="14"/>
      <c r="X19" s="14"/>
      <c r="Y19" s="15"/>
      <c r="Z19" s="15"/>
      <c r="AA19" s="14"/>
      <c r="AB19" s="14"/>
      <c r="AC19" s="14"/>
      <c r="AD19" s="14"/>
      <c r="AE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5"/>
      <c r="E20" s="15"/>
      <c r="F20" s="14"/>
      <c r="G20" s="14"/>
      <c r="H20" s="14"/>
      <c r="I20" s="14"/>
      <c r="J20" s="14"/>
      <c r="K20" s="15"/>
      <c r="L20" s="15"/>
      <c r="M20" s="14"/>
      <c r="N20" s="14"/>
      <c r="O20" s="14"/>
      <c r="P20" s="14"/>
      <c r="Q20" s="14"/>
      <c r="R20" s="15"/>
      <c r="S20" s="15"/>
      <c r="T20" s="14"/>
      <c r="U20" s="14"/>
      <c r="V20" s="14"/>
      <c r="W20" s="14"/>
      <c r="X20" s="14"/>
      <c r="Y20" s="15"/>
      <c r="Z20" s="15"/>
      <c r="AA20" s="14"/>
      <c r="AB20" s="14"/>
      <c r="AC20" s="14"/>
      <c r="AD20" s="14"/>
      <c r="AE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5"/>
      <c r="E21" s="15"/>
      <c r="F21" s="14"/>
      <c r="G21" s="14"/>
      <c r="H21" s="14"/>
      <c r="I21" s="14"/>
      <c r="J21" s="14"/>
      <c r="K21" s="15"/>
      <c r="L21" s="15"/>
      <c r="M21" s="14"/>
      <c r="N21" s="14"/>
      <c r="O21" s="14"/>
      <c r="P21" s="14"/>
      <c r="Q21" s="14"/>
      <c r="R21" s="15"/>
      <c r="S21" s="15"/>
      <c r="T21" s="14"/>
      <c r="U21" s="14"/>
      <c r="V21" s="14"/>
      <c r="W21" s="14"/>
      <c r="X21" s="14"/>
      <c r="Y21" s="15"/>
      <c r="Z21" s="15"/>
      <c r="AA21" s="14"/>
      <c r="AB21" s="14"/>
      <c r="AC21" s="14"/>
      <c r="AD21" s="14"/>
      <c r="AE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5"/>
      <c r="E22" s="15"/>
      <c r="F22" s="14"/>
      <c r="G22" s="14"/>
      <c r="H22" s="14"/>
      <c r="I22" s="14"/>
      <c r="J22" s="14"/>
      <c r="K22" s="15"/>
      <c r="L22" s="15"/>
      <c r="M22" s="14"/>
      <c r="N22" s="14"/>
      <c r="O22" s="14"/>
      <c r="P22" s="14"/>
      <c r="Q22" s="14"/>
      <c r="R22" s="15"/>
      <c r="S22" s="15"/>
      <c r="T22" s="14"/>
      <c r="U22" s="14"/>
      <c r="V22" s="14"/>
      <c r="W22" s="14"/>
      <c r="X22" s="14"/>
      <c r="Y22" s="15"/>
      <c r="Z22" s="15"/>
      <c r="AA22" s="14"/>
      <c r="AB22" s="14"/>
      <c r="AC22" s="14"/>
      <c r="AD22" s="14"/>
      <c r="AE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5"/>
      <c r="E23" s="15"/>
      <c r="F23" s="14"/>
      <c r="G23" s="14"/>
      <c r="H23" s="14"/>
      <c r="I23" s="14"/>
      <c r="J23" s="14"/>
      <c r="K23" s="15"/>
      <c r="L23" s="15"/>
      <c r="M23" s="14"/>
      <c r="N23" s="14"/>
      <c r="O23" s="14"/>
      <c r="P23" s="14"/>
      <c r="Q23" s="14"/>
      <c r="R23" s="15"/>
      <c r="S23" s="15"/>
      <c r="T23" s="14"/>
      <c r="U23" s="14"/>
      <c r="V23" s="14"/>
      <c r="W23" s="14"/>
      <c r="X23" s="14"/>
      <c r="Y23" s="15"/>
      <c r="Z23" s="15"/>
      <c r="AA23" s="14"/>
      <c r="AB23" s="14"/>
      <c r="AC23" s="14"/>
      <c r="AD23" s="14"/>
      <c r="AE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5"/>
      <c r="E24" s="15"/>
      <c r="F24" s="14"/>
      <c r="G24" s="14"/>
      <c r="H24" s="14"/>
      <c r="I24" s="14"/>
      <c r="J24" s="14"/>
      <c r="K24" s="15"/>
      <c r="L24" s="15"/>
      <c r="M24" s="14"/>
      <c r="N24" s="14"/>
      <c r="O24" s="14"/>
      <c r="P24" s="14"/>
      <c r="Q24" s="14"/>
      <c r="R24" s="15"/>
      <c r="S24" s="15"/>
      <c r="T24" s="14"/>
      <c r="U24" s="14"/>
      <c r="V24" s="14"/>
      <c r="W24" s="14"/>
      <c r="X24" s="14"/>
      <c r="Y24" s="15"/>
      <c r="Z24" s="15"/>
      <c r="AA24" s="14"/>
      <c r="AB24" s="14"/>
      <c r="AC24" s="14"/>
      <c r="AD24" s="14"/>
      <c r="AE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5"/>
      <c r="E25" s="15"/>
      <c r="F25" s="14"/>
      <c r="G25" s="14"/>
      <c r="H25" s="14"/>
      <c r="I25" s="14"/>
      <c r="J25" s="14"/>
      <c r="K25" s="15"/>
      <c r="L25" s="15"/>
      <c r="M25" s="14"/>
      <c r="N25" s="14"/>
      <c r="O25" s="14"/>
      <c r="P25" s="14"/>
      <c r="Q25" s="14"/>
      <c r="R25" s="15"/>
      <c r="S25" s="15"/>
      <c r="T25" s="14"/>
      <c r="U25" s="14"/>
      <c r="V25" s="14"/>
      <c r="W25" s="14"/>
      <c r="X25" s="14"/>
      <c r="Y25" s="15"/>
      <c r="Z25" s="15"/>
      <c r="AA25" s="14"/>
      <c r="AB25" s="14"/>
      <c r="AC25" s="14"/>
      <c r="AD25" s="14"/>
      <c r="AE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5"/>
      <c r="E26" s="15"/>
      <c r="F26" s="14"/>
      <c r="G26" s="14"/>
      <c r="H26" s="14"/>
      <c r="I26" s="14"/>
      <c r="J26" s="14"/>
      <c r="K26" s="15"/>
      <c r="L26" s="15"/>
      <c r="M26" s="14"/>
      <c r="N26" s="14"/>
      <c r="O26" s="14"/>
      <c r="P26" s="14"/>
      <c r="Q26" s="14"/>
      <c r="R26" s="15"/>
      <c r="S26" s="15"/>
      <c r="T26" s="14"/>
      <c r="U26" s="14"/>
      <c r="V26" s="14"/>
      <c r="W26" s="14"/>
      <c r="X26" s="14"/>
      <c r="Y26" s="15"/>
      <c r="Z26" s="15"/>
      <c r="AA26" s="14"/>
      <c r="AB26" s="14"/>
      <c r="AC26" s="14"/>
      <c r="AD26" s="14"/>
      <c r="AE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5"/>
      <c r="E27" s="15"/>
      <c r="F27" s="14"/>
      <c r="G27" s="14"/>
      <c r="H27" s="14"/>
      <c r="I27" s="14"/>
      <c r="J27" s="14"/>
      <c r="K27" s="15"/>
      <c r="L27" s="15"/>
      <c r="M27" s="14"/>
      <c r="N27" s="14"/>
      <c r="O27" s="14"/>
      <c r="P27" s="14"/>
      <c r="Q27" s="14"/>
      <c r="R27" s="15"/>
      <c r="S27" s="15"/>
      <c r="T27" s="14"/>
      <c r="U27" s="14"/>
      <c r="V27" s="14"/>
      <c r="W27" s="14"/>
      <c r="X27" s="14"/>
      <c r="Y27" s="15"/>
      <c r="Z27" s="15"/>
      <c r="AA27" s="14"/>
      <c r="AB27" s="14"/>
      <c r="AC27" s="14"/>
      <c r="AD27" s="14"/>
      <c r="AE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5"/>
      <c r="E28" s="15"/>
      <c r="F28" s="14"/>
      <c r="G28" s="14"/>
      <c r="H28" s="14"/>
      <c r="I28" s="14"/>
      <c r="J28" s="14"/>
      <c r="K28" s="15"/>
      <c r="L28" s="15"/>
      <c r="M28" s="14"/>
      <c r="N28" s="14"/>
      <c r="O28" s="14"/>
      <c r="P28" s="14"/>
      <c r="Q28" s="14"/>
      <c r="R28" s="15"/>
      <c r="S28" s="15"/>
      <c r="T28" s="14"/>
      <c r="U28" s="14"/>
      <c r="V28" s="14"/>
      <c r="W28" s="14"/>
      <c r="X28" s="14"/>
      <c r="Y28" s="15"/>
      <c r="Z28" s="15"/>
      <c r="AA28" s="14"/>
      <c r="AB28" s="14"/>
      <c r="AC28" s="14"/>
      <c r="AD28" s="14"/>
      <c r="AE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5"/>
      <c r="E29" s="15"/>
      <c r="F29" s="14"/>
      <c r="G29" s="14"/>
      <c r="H29" s="14"/>
      <c r="I29" s="14"/>
      <c r="J29" s="14"/>
      <c r="K29" s="15"/>
      <c r="L29" s="15"/>
      <c r="M29" s="14"/>
      <c r="N29" s="14"/>
      <c r="O29" s="14"/>
      <c r="P29" s="14"/>
      <c r="Q29" s="14"/>
      <c r="R29" s="15"/>
      <c r="S29" s="15"/>
      <c r="T29" s="14"/>
      <c r="U29" s="14"/>
      <c r="V29" s="14"/>
      <c r="W29" s="14"/>
      <c r="X29" s="14"/>
      <c r="Y29" s="15"/>
      <c r="Z29" s="15"/>
      <c r="AA29" s="14"/>
      <c r="AB29" s="14"/>
      <c r="AC29" s="14"/>
      <c r="AD29" s="14"/>
      <c r="AE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5"/>
      <c r="E30" s="15"/>
      <c r="F30" s="14"/>
      <c r="G30" s="14"/>
      <c r="H30" s="14"/>
      <c r="I30" s="14"/>
      <c r="J30" s="14"/>
      <c r="K30" s="15"/>
      <c r="L30" s="15"/>
      <c r="M30" s="14"/>
      <c r="N30" s="14"/>
      <c r="O30" s="14"/>
      <c r="P30" s="14"/>
      <c r="Q30" s="14"/>
      <c r="R30" s="15"/>
      <c r="S30" s="15"/>
      <c r="T30" s="14"/>
      <c r="U30" s="14"/>
      <c r="V30" s="14"/>
      <c r="W30" s="14"/>
      <c r="X30" s="14"/>
      <c r="Y30" s="15"/>
      <c r="Z30" s="15"/>
      <c r="AA30" s="14"/>
      <c r="AB30" s="14"/>
      <c r="AC30" s="14"/>
      <c r="AD30" s="14"/>
      <c r="AE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5"/>
      <c r="E31" s="15"/>
      <c r="F31" s="14"/>
      <c r="G31" s="14"/>
      <c r="H31" s="14"/>
      <c r="I31" s="14"/>
      <c r="J31" s="14"/>
      <c r="K31" s="15"/>
      <c r="L31" s="15"/>
      <c r="M31" s="14"/>
      <c r="N31" s="14"/>
      <c r="O31" s="14"/>
      <c r="P31" s="14"/>
      <c r="Q31" s="14"/>
      <c r="R31" s="15"/>
      <c r="S31" s="15"/>
      <c r="T31" s="14"/>
      <c r="U31" s="14"/>
      <c r="V31" s="14"/>
      <c r="W31" s="14"/>
      <c r="X31" s="14"/>
      <c r="Y31" s="15"/>
      <c r="Z31" s="15"/>
      <c r="AA31" s="14"/>
      <c r="AB31" s="14"/>
      <c r="AC31" s="14"/>
      <c r="AD31" s="14"/>
      <c r="AE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5"/>
      <c r="E32" s="15"/>
      <c r="F32" s="14"/>
      <c r="G32" s="14"/>
      <c r="H32" s="14"/>
      <c r="I32" s="14"/>
      <c r="J32" s="14"/>
      <c r="K32" s="15"/>
      <c r="L32" s="15"/>
      <c r="M32" s="14"/>
      <c r="N32" s="14"/>
      <c r="O32" s="14"/>
      <c r="P32" s="14"/>
      <c r="Q32" s="14"/>
      <c r="R32" s="15"/>
      <c r="S32" s="15"/>
      <c r="T32" s="14"/>
      <c r="U32" s="14"/>
      <c r="V32" s="14"/>
      <c r="W32" s="14"/>
      <c r="X32" s="14"/>
      <c r="Y32" s="15"/>
      <c r="Z32" s="15"/>
      <c r="AA32" s="14"/>
      <c r="AB32" s="14"/>
      <c r="AC32" s="14"/>
      <c r="AD32" s="14"/>
      <c r="AE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5"/>
      <c r="E33" s="15"/>
      <c r="F33" s="14"/>
      <c r="G33" s="14"/>
      <c r="H33" s="14"/>
      <c r="I33" s="14"/>
      <c r="J33" s="14"/>
      <c r="K33" s="15"/>
      <c r="L33" s="15"/>
      <c r="M33" s="14"/>
      <c r="N33" s="14"/>
      <c r="O33" s="14"/>
      <c r="P33" s="14"/>
      <c r="Q33" s="14"/>
      <c r="R33" s="15"/>
      <c r="S33" s="15"/>
      <c r="T33" s="14"/>
      <c r="U33" s="14"/>
      <c r="V33" s="14"/>
      <c r="W33" s="14"/>
      <c r="X33" s="14"/>
      <c r="Y33" s="15"/>
      <c r="Z33" s="15"/>
      <c r="AA33" s="14"/>
      <c r="AB33" s="14"/>
      <c r="AC33" s="14"/>
      <c r="AD33" s="14"/>
      <c r="AE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5"/>
      <c r="E34" s="15"/>
      <c r="F34" s="14"/>
      <c r="G34" s="14"/>
      <c r="H34" s="14"/>
      <c r="I34" s="14"/>
      <c r="J34" s="14"/>
      <c r="K34" s="15"/>
      <c r="L34" s="15"/>
      <c r="M34" s="14"/>
      <c r="N34" s="14"/>
      <c r="O34" s="14"/>
      <c r="P34" s="14"/>
      <c r="Q34" s="14"/>
      <c r="R34" s="15"/>
      <c r="S34" s="15"/>
      <c r="T34" s="14"/>
      <c r="U34" s="14"/>
      <c r="V34" s="14"/>
      <c r="W34" s="14"/>
      <c r="X34" s="14"/>
      <c r="Y34" s="15"/>
      <c r="Z34" s="15"/>
      <c r="AA34" s="14"/>
      <c r="AB34" s="14"/>
      <c r="AC34" s="14"/>
      <c r="AD34" s="14"/>
      <c r="AE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E34">
    <cfRule type="expression" dxfId="6" priority="1">
      <formula>B$2&lt;&gt;""</formula>
    </cfRule>
  </conditionalFormatting>
  <conditionalFormatting sqref="B5:AE34">
    <cfRule type="expression" dxfId="7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E34">
      <formula1>"U,H"</formula1>
    </dataValidation>
    <dataValidation type="list" allowBlank="1" showErrorMessage="1" errorStyle="warning" errorTitle="Eintrag" error="U = Urlaub, H = halber Tag" sqref="AA5:AE34">
      <formula1>"U,H"</formula1>
    </dataValidation>
    <dataValidation type="list" allowBlank="1" showErrorMessage="1" errorStyle="warning" errorTitle="Eintrag" error="U = Urlaub, H = halber Tag" sqref="B10:AE34">
      <formula1>"U,H"</formula1>
    </dataValidation>
    <dataValidation type="list" allowBlank="1" showErrorMessage="1" errorStyle="warning" errorTitle="Eintrag" error="U = Urlaub, H = halber Tag" sqref="B5:AE34">
      <formula1>"U,H"</formula1>
    </dataValidation>
  </dataValidations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53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>Tag der Arbeit</v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>Christi Himmelfahrt</v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>Pfingstmontag</v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>Fronleichnam</v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1">
        <f>DATE(2027,5,1)</f>
        <v>46508</v>
      </c>
      <c r="C3" s="11">
        <f>DATE(2027,5,2)</f>
        <v>46509</v>
      </c>
      <c r="D3" s="10">
        <f>DATE(2027,5,3)</f>
        <v>46510</v>
      </c>
      <c r="E3" s="10">
        <f>DATE(2027,5,4)</f>
        <v>46511</v>
      </c>
      <c r="F3" s="10">
        <f>DATE(2027,5,5)</f>
        <v>46512</v>
      </c>
      <c r="G3" s="10">
        <f>DATE(2027,5,6)</f>
        <v>46513</v>
      </c>
      <c r="H3" s="10">
        <f>DATE(2027,5,7)</f>
        <v>46514</v>
      </c>
      <c r="I3" s="11">
        <f>DATE(2027,5,8)</f>
        <v>46515</v>
      </c>
      <c r="J3" s="11">
        <f>DATE(2027,5,9)</f>
        <v>46516</v>
      </c>
      <c r="K3" s="10">
        <f>DATE(2027,5,10)</f>
        <v>46517</v>
      </c>
      <c r="L3" s="10">
        <f>DATE(2027,5,11)</f>
        <v>46518</v>
      </c>
      <c r="M3" s="10">
        <f>DATE(2027,5,12)</f>
        <v>46519</v>
      </c>
      <c r="N3" s="10">
        <f>DATE(2027,5,13)</f>
        <v>46520</v>
      </c>
      <c r="O3" s="10">
        <f>DATE(2027,5,14)</f>
        <v>46521</v>
      </c>
      <c r="P3" s="11">
        <f>DATE(2027,5,15)</f>
        <v>46522</v>
      </c>
      <c r="Q3" s="11">
        <f>DATE(2027,5,16)</f>
        <v>46523</v>
      </c>
      <c r="R3" s="10">
        <f>DATE(2027,5,17)</f>
        <v>46524</v>
      </c>
      <c r="S3" s="10">
        <f>DATE(2027,5,18)</f>
        <v>46525</v>
      </c>
      <c r="T3" s="10">
        <f>DATE(2027,5,19)</f>
        <v>46526</v>
      </c>
      <c r="U3" s="10">
        <f>DATE(2027,5,20)</f>
        <v>46527</v>
      </c>
      <c r="V3" s="10">
        <f>DATE(2027,5,21)</f>
        <v>46528</v>
      </c>
      <c r="W3" s="11">
        <f>DATE(2027,5,22)</f>
        <v>46529</v>
      </c>
      <c r="X3" s="11">
        <f>DATE(2027,5,23)</f>
        <v>46530</v>
      </c>
      <c r="Y3" s="10">
        <f>DATE(2027,5,24)</f>
        <v>46531</v>
      </c>
      <c r="Z3" s="10">
        <f>DATE(2027,5,25)</f>
        <v>46532</v>
      </c>
      <c r="AA3" s="10">
        <f>DATE(2027,5,26)</f>
        <v>46533</v>
      </c>
      <c r="AB3" s="10">
        <f>DATE(2027,5,27)</f>
        <v>46534</v>
      </c>
      <c r="AC3" s="10">
        <f>DATE(2027,5,28)</f>
        <v>46535</v>
      </c>
      <c r="AD3" s="11">
        <f>DATE(2027,5,29)</f>
        <v>46536</v>
      </c>
      <c r="AE3" s="11">
        <f>DATE(2027,5,30)</f>
        <v>46537</v>
      </c>
      <c r="AF3" s="10">
        <f>DATE(2027,5,31)</f>
        <v>46538</v>
      </c>
    </row>
    <row r="4" spans="1:33" x14ac:dyDescent="0.25">
      <c r="A4" s="2" t="s">
        <v>33</v>
      </c>
      <c r="B4" s="13" t="s">
        <v>43</v>
      </c>
      <c r="C4" s="13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42</v>
      </c>
      <c r="I4" s="13" t="s">
        <v>43</v>
      </c>
      <c r="J4" s="13" t="s">
        <v>44</v>
      </c>
      <c r="K4" s="12" t="s">
        <v>45</v>
      </c>
      <c r="L4" s="12" t="s">
        <v>46</v>
      </c>
      <c r="M4" s="12" t="s">
        <v>47</v>
      </c>
      <c r="N4" s="12" t="s">
        <v>48</v>
      </c>
      <c r="O4" s="12" t="s">
        <v>42</v>
      </c>
      <c r="P4" s="13" t="s">
        <v>43</v>
      </c>
      <c r="Q4" s="13" t="s">
        <v>44</v>
      </c>
      <c r="R4" s="12" t="s">
        <v>45</v>
      </c>
      <c r="S4" s="12" t="s">
        <v>46</v>
      </c>
      <c r="T4" s="12" t="s">
        <v>47</v>
      </c>
      <c r="U4" s="12" t="s">
        <v>48</v>
      </c>
      <c r="V4" s="12" t="s">
        <v>42</v>
      </c>
      <c r="W4" s="13" t="s">
        <v>43</v>
      </c>
      <c r="X4" s="13" t="s">
        <v>44</v>
      </c>
      <c r="Y4" s="12" t="s">
        <v>45</v>
      </c>
      <c r="Z4" s="12" t="s">
        <v>46</v>
      </c>
      <c r="AA4" s="12" t="s">
        <v>47</v>
      </c>
      <c r="AB4" s="12" t="s">
        <v>48</v>
      </c>
      <c r="AC4" s="12" t="s">
        <v>42</v>
      </c>
      <c r="AD4" s="13" t="s">
        <v>43</v>
      </c>
      <c r="AE4" s="13" t="s">
        <v>44</v>
      </c>
      <c r="AF4" s="12" t="s">
        <v>45</v>
      </c>
      <c r="AG4" s="2" t="s">
        <v>49</v>
      </c>
    </row>
    <row r="5" spans="1:33" x14ac:dyDescent="0.25">
      <c r="A5" s="7" t="str">
        <f>IF('Übersicht'!A5="","",'Übersicht'!A5)</f>
        <v/>
      </c>
      <c r="B5" s="15"/>
      <c r="C5" s="15"/>
      <c r="D5" s="14"/>
      <c r="E5" s="14"/>
      <c r="F5" s="14"/>
      <c r="G5" s="14"/>
      <c r="H5" s="14"/>
      <c r="I5" s="15"/>
      <c r="J5" s="15"/>
      <c r="K5" s="14"/>
      <c r="L5" s="14"/>
      <c r="M5" s="14"/>
      <c r="N5" s="14"/>
      <c r="O5" s="14"/>
      <c r="P5" s="15"/>
      <c r="Q5" s="15"/>
      <c r="R5" s="14"/>
      <c r="S5" s="14"/>
      <c r="T5" s="14"/>
      <c r="U5" s="14"/>
      <c r="V5" s="14"/>
      <c r="W5" s="15"/>
      <c r="X5" s="15"/>
      <c r="Y5" s="14"/>
      <c r="Z5" s="14"/>
      <c r="AA5" s="14"/>
      <c r="AB5" s="14"/>
      <c r="AC5" s="14"/>
      <c r="AD5" s="15"/>
      <c r="AE5" s="15"/>
      <c r="AF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5"/>
      <c r="C6" s="15"/>
      <c r="D6" s="14"/>
      <c r="E6" s="14"/>
      <c r="F6" s="14"/>
      <c r="G6" s="14"/>
      <c r="H6" s="14"/>
      <c r="I6" s="15"/>
      <c r="J6" s="15"/>
      <c r="K6" s="14"/>
      <c r="L6" s="14"/>
      <c r="M6" s="14"/>
      <c r="N6" s="14"/>
      <c r="O6" s="14"/>
      <c r="P6" s="15"/>
      <c r="Q6" s="15"/>
      <c r="R6" s="14"/>
      <c r="S6" s="14"/>
      <c r="T6" s="14"/>
      <c r="U6" s="14"/>
      <c r="V6" s="14"/>
      <c r="W6" s="15"/>
      <c r="X6" s="15"/>
      <c r="Y6" s="14"/>
      <c r="Z6" s="14"/>
      <c r="AA6" s="14"/>
      <c r="AB6" s="14"/>
      <c r="AC6" s="14"/>
      <c r="AD6" s="15"/>
      <c r="AE6" s="15"/>
      <c r="AF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5"/>
      <c r="C7" s="15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5"/>
      <c r="Q7" s="15"/>
      <c r="R7" s="14"/>
      <c r="S7" s="14"/>
      <c r="T7" s="14"/>
      <c r="U7" s="14"/>
      <c r="V7" s="14"/>
      <c r="W7" s="15"/>
      <c r="X7" s="15"/>
      <c r="Y7" s="14"/>
      <c r="Z7" s="14"/>
      <c r="AA7" s="14"/>
      <c r="AB7" s="14"/>
      <c r="AC7" s="14"/>
      <c r="AD7" s="15"/>
      <c r="AE7" s="15"/>
      <c r="AF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5"/>
      <c r="C8" s="15"/>
      <c r="D8" s="14"/>
      <c r="E8" s="14"/>
      <c r="F8" s="14"/>
      <c r="G8" s="14"/>
      <c r="H8" s="14"/>
      <c r="I8" s="15"/>
      <c r="J8" s="15"/>
      <c r="K8" s="14"/>
      <c r="L8" s="14"/>
      <c r="M8" s="14"/>
      <c r="N8" s="14"/>
      <c r="O8" s="14"/>
      <c r="P8" s="15"/>
      <c r="Q8" s="15"/>
      <c r="R8" s="14"/>
      <c r="S8" s="14"/>
      <c r="T8" s="14"/>
      <c r="U8" s="14"/>
      <c r="V8" s="14"/>
      <c r="W8" s="15"/>
      <c r="X8" s="15"/>
      <c r="Y8" s="14"/>
      <c r="Z8" s="14"/>
      <c r="AA8" s="14"/>
      <c r="AB8" s="14"/>
      <c r="AC8" s="14"/>
      <c r="AD8" s="15"/>
      <c r="AE8" s="15"/>
      <c r="AF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5"/>
      <c r="C9" s="15"/>
      <c r="D9" s="14"/>
      <c r="E9" s="14"/>
      <c r="F9" s="14"/>
      <c r="G9" s="14"/>
      <c r="H9" s="14"/>
      <c r="I9" s="15"/>
      <c r="J9" s="15"/>
      <c r="K9" s="14"/>
      <c r="L9" s="14"/>
      <c r="M9" s="14"/>
      <c r="N9" s="14"/>
      <c r="O9" s="14"/>
      <c r="P9" s="15"/>
      <c r="Q9" s="15"/>
      <c r="R9" s="14"/>
      <c r="S9" s="14"/>
      <c r="T9" s="14"/>
      <c r="U9" s="14"/>
      <c r="V9" s="14"/>
      <c r="W9" s="15"/>
      <c r="X9" s="15"/>
      <c r="Y9" s="14"/>
      <c r="Z9" s="14"/>
      <c r="AA9" s="14"/>
      <c r="AB9" s="14"/>
      <c r="AC9" s="14"/>
      <c r="AD9" s="15"/>
      <c r="AE9" s="15"/>
      <c r="AF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5"/>
      <c r="C10" s="15"/>
      <c r="D10" s="14"/>
      <c r="E10" s="14"/>
      <c r="F10" s="14"/>
      <c r="G10" s="14"/>
      <c r="H10" s="14"/>
      <c r="I10" s="15"/>
      <c r="J10" s="15"/>
      <c r="K10" s="14"/>
      <c r="L10" s="14"/>
      <c r="M10" s="14"/>
      <c r="N10" s="14"/>
      <c r="O10" s="14"/>
      <c r="P10" s="15"/>
      <c r="Q10" s="15"/>
      <c r="R10" s="14"/>
      <c r="S10" s="14"/>
      <c r="T10" s="14"/>
      <c r="U10" s="14"/>
      <c r="V10" s="14"/>
      <c r="W10" s="15"/>
      <c r="X10" s="15"/>
      <c r="Y10" s="14"/>
      <c r="Z10" s="14"/>
      <c r="AA10" s="14"/>
      <c r="AB10" s="14"/>
      <c r="AC10" s="14"/>
      <c r="AD10" s="15"/>
      <c r="AE10" s="15"/>
      <c r="AF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5"/>
      <c r="C11" s="15"/>
      <c r="D11" s="14"/>
      <c r="E11" s="14"/>
      <c r="F11" s="14"/>
      <c r="G11" s="14"/>
      <c r="H11" s="14"/>
      <c r="I11" s="15"/>
      <c r="J11" s="15"/>
      <c r="K11" s="14"/>
      <c r="L11" s="14"/>
      <c r="M11" s="14"/>
      <c r="N11" s="14"/>
      <c r="O11" s="14"/>
      <c r="P11" s="15"/>
      <c r="Q11" s="15"/>
      <c r="R11" s="14"/>
      <c r="S11" s="14"/>
      <c r="T11" s="14"/>
      <c r="U11" s="14"/>
      <c r="V11" s="14"/>
      <c r="W11" s="15"/>
      <c r="X11" s="15"/>
      <c r="Y11" s="14"/>
      <c r="Z11" s="14"/>
      <c r="AA11" s="14"/>
      <c r="AB11" s="14"/>
      <c r="AC11" s="14"/>
      <c r="AD11" s="15"/>
      <c r="AE11" s="15"/>
      <c r="AF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5"/>
      <c r="C12" s="15"/>
      <c r="D12" s="14"/>
      <c r="E12" s="14"/>
      <c r="F12" s="14"/>
      <c r="G12" s="14"/>
      <c r="H12" s="14"/>
      <c r="I12" s="15"/>
      <c r="J12" s="15"/>
      <c r="K12" s="14"/>
      <c r="L12" s="14"/>
      <c r="M12" s="14"/>
      <c r="N12" s="14"/>
      <c r="O12" s="14"/>
      <c r="P12" s="15"/>
      <c r="Q12" s="15"/>
      <c r="R12" s="14"/>
      <c r="S12" s="14"/>
      <c r="T12" s="14"/>
      <c r="U12" s="14"/>
      <c r="V12" s="14"/>
      <c r="W12" s="15"/>
      <c r="X12" s="15"/>
      <c r="Y12" s="14"/>
      <c r="Z12" s="14"/>
      <c r="AA12" s="14"/>
      <c r="AB12" s="14"/>
      <c r="AC12" s="14"/>
      <c r="AD12" s="15"/>
      <c r="AE12" s="15"/>
      <c r="AF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5"/>
      <c r="C13" s="15"/>
      <c r="D13" s="14"/>
      <c r="E13" s="14"/>
      <c r="F13" s="14"/>
      <c r="G13" s="14"/>
      <c r="H13" s="14"/>
      <c r="I13" s="15"/>
      <c r="J13" s="15"/>
      <c r="K13" s="14"/>
      <c r="L13" s="14"/>
      <c r="M13" s="14"/>
      <c r="N13" s="14"/>
      <c r="O13" s="14"/>
      <c r="P13" s="15"/>
      <c r="Q13" s="15"/>
      <c r="R13" s="14"/>
      <c r="S13" s="14"/>
      <c r="T13" s="14"/>
      <c r="U13" s="14"/>
      <c r="V13" s="14"/>
      <c r="W13" s="15"/>
      <c r="X13" s="15"/>
      <c r="Y13" s="14"/>
      <c r="Z13" s="14"/>
      <c r="AA13" s="14"/>
      <c r="AB13" s="14"/>
      <c r="AC13" s="14"/>
      <c r="AD13" s="15"/>
      <c r="AE13" s="15"/>
      <c r="AF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5"/>
      <c r="C14" s="15"/>
      <c r="D14" s="14"/>
      <c r="E14" s="14"/>
      <c r="F14" s="14"/>
      <c r="G14" s="14"/>
      <c r="H14" s="14"/>
      <c r="I14" s="15"/>
      <c r="J14" s="15"/>
      <c r="K14" s="14"/>
      <c r="L14" s="14"/>
      <c r="M14" s="14"/>
      <c r="N14" s="14"/>
      <c r="O14" s="14"/>
      <c r="P14" s="15"/>
      <c r="Q14" s="15"/>
      <c r="R14" s="14"/>
      <c r="S14" s="14"/>
      <c r="T14" s="14"/>
      <c r="U14" s="14"/>
      <c r="V14" s="14"/>
      <c r="W14" s="15"/>
      <c r="X14" s="15"/>
      <c r="Y14" s="14"/>
      <c r="Z14" s="14"/>
      <c r="AA14" s="14"/>
      <c r="AB14" s="14"/>
      <c r="AC14" s="14"/>
      <c r="AD14" s="15"/>
      <c r="AE14" s="15"/>
      <c r="AF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5"/>
      <c r="C15" s="15"/>
      <c r="D15" s="14"/>
      <c r="E15" s="14"/>
      <c r="F15" s="14"/>
      <c r="G15" s="14"/>
      <c r="H15" s="14"/>
      <c r="I15" s="15"/>
      <c r="J15" s="15"/>
      <c r="K15" s="14"/>
      <c r="L15" s="14"/>
      <c r="M15" s="14"/>
      <c r="N15" s="14"/>
      <c r="O15" s="14"/>
      <c r="P15" s="15"/>
      <c r="Q15" s="15"/>
      <c r="R15" s="14"/>
      <c r="S15" s="14"/>
      <c r="T15" s="14"/>
      <c r="U15" s="14"/>
      <c r="V15" s="14"/>
      <c r="W15" s="15"/>
      <c r="X15" s="15"/>
      <c r="Y15" s="14"/>
      <c r="Z15" s="14"/>
      <c r="AA15" s="14"/>
      <c r="AB15" s="14"/>
      <c r="AC15" s="14"/>
      <c r="AD15" s="15"/>
      <c r="AE15" s="15"/>
      <c r="AF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5"/>
      <c r="C16" s="15"/>
      <c r="D16" s="14"/>
      <c r="E16" s="14"/>
      <c r="F16" s="14"/>
      <c r="G16" s="14"/>
      <c r="H16" s="14"/>
      <c r="I16" s="15"/>
      <c r="J16" s="15"/>
      <c r="K16" s="14"/>
      <c r="L16" s="14"/>
      <c r="M16" s="14"/>
      <c r="N16" s="14"/>
      <c r="O16" s="14"/>
      <c r="P16" s="15"/>
      <c r="Q16" s="15"/>
      <c r="R16" s="14"/>
      <c r="S16" s="14"/>
      <c r="T16" s="14"/>
      <c r="U16" s="14"/>
      <c r="V16" s="14"/>
      <c r="W16" s="15"/>
      <c r="X16" s="15"/>
      <c r="Y16" s="14"/>
      <c r="Z16" s="14"/>
      <c r="AA16" s="14"/>
      <c r="AB16" s="14"/>
      <c r="AC16" s="14"/>
      <c r="AD16" s="15"/>
      <c r="AE16" s="15"/>
      <c r="AF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5"/>
      <c r="C17" s="15"/>
      <c r="D17" s="14"/>
      <c r="E17" s="14"/>
      <c r="F17" s="14"/>
      <c r="G17" s="14"/>
      <c r="H17" s="14"/>
      <c r="I17" s="15"/>
      <c r="J17" s="15"/>
      <c r="K17" s="14"/>
      <c r="L17" s="14"/>
      <c r="M17" s="14"/>
      <c r="N17" s="14"/>
      <c r="O17" s="14"/>
      <c r="P17" s="15"/>
      <c r="Q17" s="15"/>
      <c r="R17" s="14"/>
      <c r="S17" s="14"/>
      <c r="T17" s="14"/>
      <c r="U17" s="14"/>
      <c r="V17" s="14"/>
      <c r="W17" s="15"/>
      <c r="X17" s="15"/>
      <c r="Y17" s="14"/>
      <c r="Z17" s="14"/>
      <c r="AA17" s="14"/>
      <c r="AB17" s="14"/>
      <c r="AC17" s="14"/>
      <c r="AD17" s="15"/>
      <c r="AE17" s="15"/>
      <c r="AF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5"/>
      <c r="C18" s="15"/>
      <c r="D18" s="14"/>
      <c r="E18" s="14"/>
      <c r="F18" s="14"/>
      <c r="G18" s="14"/>
      <c r="H18" s="14"/>
      <c r="I18" s="15"/>
      <c r="J18" s="15"/>
      <c r="K18" s="14"/>
      <c r="L18" s="14"/>
      <c r="M18" s="14"/>
      <c r="N18" s="14"/>
      <c r="O18" s="14"/>
      <c r="P18" s="15"/>
      <c r="Q18" s="15"/>
      <c r="R18" s="14"/>
      <c r="S18" s="14"/>
      <c r="T18" s="14"/>
      <c r="U18" s="14"/>
      <c r="V18" s="14"/>
      <c r="W18" s="15"/>
      <c r="X18" s="15"/>
      <c r="Y18" s="14"/>
      <c r="Z18" s="14"/>
      <c r="AA18" s="14"/>
      <c r="AB18" s="14"/>
      <c r="AC18" s="14"/>
      <c r="AD18" s="15"/>
      <c r="AE18" s="15"/>
      <c r="AF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5"/>
      <c r="C19" s="15"/>
      <c r="D19" s="14"/>
      <c r="E19" s="14"/>
      <c r="F19" s="14"/>
      <c r="G19" s="14"/>
      <c r="H19" s="14"/>
      <c r="I19" s="15"/>
      <c r="J19" s="15"/>
      <c r="K19" s="14"/>
      <c r="L19" s="14"/>
      <c r="M19" s="14"/>
      <c r="N19" s="14"/>
      <c r="O19" s="14"/>
      <c r="P19" s="15"/>
      <c r="Q19" s="15"/>
      <c r="R19" s="14"/>
      <c r="S19" s="14"/>
      <c r="T19" s="14"/>
      <c r="U19" s="14"/>
      <c r="V19" s="14"/>
      <c r="W19" s="15"/>
      <c r="X19" s="15"/>
      <c r="Y19" s="14"/>
      <c r="Z19" s="14"/>
      <c r="AA19" s="14"/>
      <c r="AB19" s="14"/>
      <c r="AC19" s="14"/>
      <c r="AD19" s="15"/>
      <c r="AE19" s="15"/>
      <c r="AF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5"/>
      <c r="C20" s="15"/>
      <c r="D20" s="14"/>
      <c r="E20" s="14"/>
      <c r="F20" s="14"/>
      <c r="G20" s="14"/>
      <c r="H20" s="14"/>
      <c r="I20" s="15"/>
      <c r="J20" s="15"/>
      <c r="K20" s="14"/>
      <c r="L20" s="14"/>
      <c r="M20" s="14"/>
      <c r="N20" s="14"/>
      <c r="O20" s="14"/>
      <c r="P20" s="15"/>
      <c r="Q20" s="15"/>
      <c r="R20" s="14"/>
      <c r="S20" s="14"/>
      <c r="T20" s="14"/>
      <c r="U20" s="14"/>
      <c r="V20" s="14"/>
      <c r="W20" s="15"/>
      <c r="X20" s="15"/>
      <c r="Y20" s="14"/>
      <c r="Z20" s="14"/>
      <c r="AA20" s="14"/>
      <c r="AB20" s="14"/>
      <c r="AC20" s="14"/>
      <c r="AD20" s="15"/>
      <c r="AE20" s="15"/>
      <c r="AF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5"/>
      <c r="C21" s="15"/>
      <c r="D21" s="14"/>
      <c r="E21" s="14"/>
      <c r="F21" s="14"/>
      <c r="G21" s="14"/>
      <c r="H21" s="14"/>
      <c r="I21" s="15"/>
      <c r="J21" s="15"/>
      <c r="K21" s="14"/>
      <c r="L21" s="14"/>
      <c r="M21" s="14"/>
      <c r="N21" s="14"/>
      <c r="O21" s="14"/>
      <c r="P21" s="15"/>
      <c r="Q21" s="15"/>
      <c r="R21" s="14"/>
      <c r="S21" s="14"/>
      <c r="T21" s="14"/>
      <c r="U21" s="14"/>
      <c r="V21" s="14"/>
      <c r="W21" s="15"/>
      <c r="X21" s="15"/>
      <c r="Y21" s="14"/>
      <c r="Z21" s="14"/>
      <c r="AA21" s="14"/>
      <c r="AB21" s="14"/>
      <c r="AC21" s="14"/>
      <c r="AD21" s="15"/>
      <c r="AE21" s="15"/>
      <c r="AF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5"/>
      <c r="C22" s="15"/>
      <c r="D22" s="14"/>
      <c r="E22" s="14"/>
      <c r="F22" s="14"/>
      <c r="G22" s="14"/>
      <c r="H22" s="14"/>
      <c r="I22" s="15"/>
      <c r="J22" s="15"/>
      <c r="K22" s="14"/>
      <c r="L22" s="14"/>
      <c r="M22" s="14"/>
      <c r="N22" s="14"/>
      <c r="O22" s="14"/>
      <c r="P22" s="15"/>
      <c r="Q22" s="15"/>
      <c r="R22" s="14"/>
      <c r="S22" s="14"/>
      <c r="T22" s="14"/>
      <c r="U22" s="14"/>
      <c r="V22" s="14"/>
      <c r="W22" s="15"/>
      <c r="X22" s="15"/>
      <c r="Y22" s="14"/>
      <c r="Z22" s="14"/>
      <c r="AA22" s="14"/>
      <c r="AB22" s="14"/>
      <c r="AC22" s="14"/>
      <c r="AD22" s="15"/>
      <c r="AE22" s="15"/>
      <c r="AF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5"/>
      <c r="C23" s="15"/>
      <c r="D23" s="14"/>
      <c r="E23" s="14"/>
      <c r="F23" s="14"/>
      <c r="G23" s="14"/>
      <c r="H23" s="14"/>
      <c r="I23" s="15"/>
      <c r="J23" s="15"/>
      <c r="K23" s="14"/>
      <c r="L23" s="14"/>
      <c r="M23" s="14"/>
      <c r="N23" s="14"/>
      <c r="O23" s="14"/>
      <c r="P23" s="15"/>
      <c r="Q23" s="15"/>
      <c r="R23" s="14"/>
      <c r="S23" s="14"/>
      <c r="T23" s="14"/>
      <c r="U23" s="14"/>
      <c r="V23" s="14"/>
      <c r="W23" s="15"/>
      <c r="X23" s="15"/>
      <c r="Y23" s="14"/>
      <c r="Z23" s="14"/>
      <c r="AA23" s="14"/>
      <c r="AB23" s="14"/>
      <c r="AC23" s="14"/>
      <c r="AD23" s="15"/>
      <c r="AE23" s="15"/>
      <c r="AF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5"/>
      <c r="C24" s="15"/>
      <c r="D24" s="14"/>
      <c r="E24" s="14"/>
      <c r="F24" s="14"/>
      <c r="G24" s="14"/>
      <c r="H24" s="14"/>
      <c r="I24" s="15"/>
      <c r="J24" s="15"/>
      <c r="K24" s="14"/>
      <c r="L24" s="14"/>
      <c r="M24" s="14"/>
      <c r="N24" s="14"/>
      <c r="O24" s="14"/>
      <c r="P24" s="15"/>
      <c r="Q24" s="15"/>
      <c r="R24" s="14"/>
      <c r="S24" s="14"/>
      <c r="T24" s="14"/>
      <c r="U24" s="14"/>
      <c r="V24" s="14"/>
      <c r="W24" s="15"/>
      <c r="X24" s="15"/>
      <c r="Y24" s="14"/>
      <c r="Z24" s="14"/>
      <c r="AA24" s="14"/>
      <c r="AB24" s="14"/>
      <c r="AC24" s="14"/>
      <c r="AD24" s="15"/>
      <c r="AE24" s="15"/>
      <c r="AF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5"/>
      <c r="C25" s="15"/>
      <c r="D25" s="14"/>
      <c r="E25" s="14"/>
      <c r="F25" s="14"/>
      <c r="G25" s="14"/>
      <c r="H25" s="14"/>
      <c r="I25" s="15"/>
      <c r="J25" s="15"/>
      <c r="K25" s="14"/>
      <c r="L25" s="14"/>
      <c r="M25" s="14"/>
      <c r="N25" s="14"/>
      <c r="O25" s="14"/>
      <c r="P25" s="15"/>
      <c r="Q25" s="15"/>
      <c r="R25" s="14"/>
      <c r="S25" s="14"/>
      <c r="T25" s="14"/>
      <c r="U25" s="14"/>
      <c r="V25" s="14"/>
      <c r="W25" s="15"/>
      <c r="X25" s="15"/>
      <c r="Y25" s="14"/>
      <c r="Z25" s="14"/>
      <c r="AA25" s="14"/>
      <c r="AB25" s="14"/>
      <c r="AC25" s="14"/>
      <c r="AD25" s="15"/>
      <c r="AE25" s="15"/>
      <c r="AF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5"/>
      <c r="C26" s="15"/>
      <c r="D26" s="14"/>
      <c r="E26" s="14"/>
      <c r="F26" s="14"/>
      <c r="G26" s="14"/>
      <c r="H26" s="14"/>
      <c r="I26" s="15"/>
      <c r="J26" s="15"/>
      <c r="K26" s="14"/>
      <c r="L26" s="14"/>
      <c r="M26" s="14"/>
      <c r="N26" s="14"/>
      <c r="O26" s="14"/>
      <c r="P26" s="15"/>
      <c r="Q26" s="15"/>
      <c r="R26" s="14"/>
      <c r="S26" s="14"/>
      <c r="T26" s="14"/>
      <c r="U26" s="14"/>
      <c r="V26" s="14"/>
      <c r="W26" s="15"/>
      <c r="X26" s="15"/>
      <c r="Y26" s="14"/>
      <c r="Z26" s="14"/>
      <c r="AA26" s="14"/>
      <c r="AB26" s="14"/>
      <c r="AC26" s="14"/>
      <c r="AD26" s="15"/>
      <c r="AE26" s="15"/>
      <c r="AF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5"/>
      <c r="C27" s="15"/>
      <c r="D27" s="14"/>
      <c r="E27" s="14"/>
      <c r="F27" s="14"/>
      <c r="G27" s="14"/>
      <c r="H27" s="14"/>
      <c r="I27" s="15"/>
      <c r="J27" s="15"/>
      <c r="K27" s="14"/>
      <c r="L27" s="14"/>
      <c r="M27" s="14"/>
      <c r="N27" s="14"/>
      <c r="O27" s="14"/>
      <c r="P27" s="15"/>
      <c r="Q27" s="15"/>
      <c r="R27" s="14"/>
      <c r="S27" s="14"/>
      <c r="T27" s="14"/>
      <c r="U27" s="14"/>
      <c r="V27" s="14"/>
      <c r="W27" s="15"/>
      <c r="X27" s="15"/>
      <c r="Y27" s="14"/>
      <c r="Z27" s="14"/>
      <c r="AA27" s="14"/>
      <c r="AB27" s="14"/>
      <c r="AC27" s="14"/>
      <c r="AD27" s="15"/>
      <c r="AE27" s="15"/>
      <c r="AF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5"/>
      <c r="C28" s="15"/>
      <c r="D28" s="14"/>
      <c r="E28" s="14"/>
      <c r="F28" s="14"/>
      <c r="G28" s="14"/>
      <c r="H28" s="14"/>
      <c r="I28" s="15"/>
      <c r="J28" s="15"/>
      <c r="K28" s="14"/>
      <c r="L28" s="14"/>
      <c r="M28" s="14"/>
      <c r="N28" s="14"/>
      <c r="O28" s="14"/>
      <c r="P28" s="15"/>
      <c r="Q28" s="15"/>
      <c r="R28" s="14"/>
      <c r="S28" s="14"/>
      <c r="T28" s="14"/>
      <c r="U28" s="14"/>
      <c r="V28" s="14"/>
      <c r="W28" s="15"/>
      <c r="X28" s="15"/>
      <c r="Y28" s="14"/>
      <c r="Z28" s="14"/>
      <c r="AA28" s="14"/>
      <c r="AB28" s="14"/>
      <c r="AC28" s="14"/>
      <c r="AD28" s="15"/>
      <c r="AE28" s="15"/>
      <c r="AF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5"/>
      <c r="C29" s="15"/>
      <c r="D29" s="14"/>
      <c r="E29" s="14"/>
      <c r="F29" s="14"/>
      <c r="G29" s="14"/>
      <c r="H29" s="14"/>
      <c r="I29" s="15"/>
      <c r="J29" s="15"/>
      <c r="K29" s="14"/>
      <c r="L29" s="14"/>
      <c r="M29" s="14"/>
      <c r="N29" s="14"/>
      <c r="O29" s="14"/>
      <c r="P29" s="15"/>
      <c r="Q29" s="15"/>
      <c r="R29" s="14"/>
      <c r="S29" s="14"/>
      <c r="T29" s="14"/>
      <c r="U29" s="14"/>
      <c r="V29" s="14"/>
      <c r="W29" s="15"/>
      <c r="X29" s="15"/>
      <c r="Y29" s="14"/>
      <c r="Z29" s="14"/>
      <c r="AA29" s="14"/>
      <c r="AB29" s="14"/>
      <c r="AC29" s="14"/>
      <c r="AD29" s="15"/>
      <c r="AE29" s="15"/>
      <c r="AF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5"/>
      <c r="C30" s="15"/>
      <c r="D30" s="14"/>
      <c r="E30" s="14"/>
      <c r="F30" s="14"/>
      <c r="G30" s="14"/>
      <c r="H30" s="14"/>
      <c r="I30" s="15"/>
      <c r="J30" s="15"/>
      <c r="K30" s="14"/>
      <c r="L30" s="14"/>
      <c r="M30" s="14"/>
      <c r="N30" s="14"/>
      <c r="O30" s="14"/>
      <c r="P30" s="15"/>
      <c r="Q30" s="15"/>
      <c r="R30" s="14"/>
      <c r="S30" s="14"/>
      <c r="T30" s="14"/>
      <c r="U30" s="14"/>
      <c r="V30" s="14"/>
      <c r="W30" s="15"/>
      <c r="X30" s="15"/>
      <c r="Y30" s="14"/>
      <c r="Z30" s="14"/>
      <c r="AA30" s="14"/>
      <c r="AB30" s="14"/>
      <c r="AC30" s="14"/>
      <c r="AD30" s="15"/>
      <c r="AE30" s="15"/>
      <c r="AF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5"/>
      <c r="C31" s="15"/>
      <c r="D31" s="14"/>
      <c r="E31" s="14"/>
      <c r="F31" s="14"/>
      <c r="G31" s="14"/>
      <c r="H31" s="14"/>
      <c r="I31" s="15"/>
      <c r="J31" s="15"/>
      <c r="K31" s="14"/>
      <c r="L31" s="14"/>
      <c r="M31" s="14"/>
      <c r="N31" s="14"/>
      <c r="O31" s="14"/>
      <c r="P31" s="15"/>
      <c r="Q31" s="15"/>
      <c r="R31" s="14"/>
      <c r="S31" s="14"/>
      <c r="T31" s="14"/>
      <c r="U31" s="14"/>
      <c r="V31" s="14"/>
      <c r="W31" s="15"/>
      <c r="X31" s="15"/>
      <c r="Y31" s="14"/>
      <c r="Z31" s="14"/>
      <c r="AA31" s="14"/>
      <c r="AB31" s="14"/>
      <c r="AC31" s="14"/>
      <c r="AD31" s="15"/>
      <c r="AE31" s="15"/>
      <c r="AF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5"/>
      <c r="C32" s="15"/>
      <c r="D32" s="14"/>
      <c r="E32" s="14"/>
      <c r="F32" s="14"/>
      <c r="G32" s="14"/>
      <c r="H32" s="14"/>
      <c r="I32" s="15"/>
      <c r="J32" s="15"/>
      <c r="K32" s="14"/>
      <c r="L32" s="14"/>
      <c r="M32" s="14"/>
      <c r="N32" s="14"/>
      <c r="O32" s="14"/>
      <c r="P32" s="15"/>
      <c r="Q32" s="15"/>
      <c r="R32" s="14"/>
      <c r="S32" s="14"/>
      <c r="T32" s="14"/>
      <c r="U32" s="14"/>
      <c r="V32" s="14"/>
      <c r="W32" s="15"/>
      <c r="X32" s="15"/>
      <c r="Y32" s="14"/>
      <c r="Z32" s="14"/>
      <c r="AA32" s="14"/>
      <c r="AB32" s="14"/>
      <c r="AC32" s="14"/>
      <c r="AD32" s="15"/>
      <c r="AE32" s="15"/>
      <c r="AF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5"/>
      <c r="C33" s="15"/>
      <c r="D33" s="14"/>
      <c r="E33" s="14"/>
      <c r="F33" s="14"/>
      <c r="G33" s="14"/>
      <c r="H33" s="14"/>
      <c r="I33" s="15"/>
      <c r="J33" s="15"/>
      <c r="K33" s="14"/>
      <c r="L33" s="14"/>
      <c r="M33" s="14"/>
      <c r="N33" s="14"/>
      <c r="O33" s="14"/>
      <c r="P33" s="15"/>
      <c r="Q33" s="15"/>
      <c r="R33" s="14"/>
      <c r="S33" s="14"/>
      <c r="T33" s="14"/>
      <c r="U33" s="14"/>
      <c r="V33" s="14"/>
      <c r="W33" s="15"/>
      <c r="X33" s="15"/>
      <c r="Y33" s="14"/>
      <c r="Z33" s="14"/>
      <c r="AA33" s="14"/>
      <c r="AB33" s="14"/>
      <c r="AC33" s="14"/>
      <c r="AD33" s="15"/>
      <c r="AE33" s="15"/>
      <c r="AF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5"/>
      <c r="C34" s="15"/>
      <c r="D34" s="14"/>
      <c r="E34" s="14"/>
      <c r="F34" s="14"/>
      <c r="G34" s="14"/>
      <c r="H34" s="14"/>
      <c r="I34" s="15"/>
      <c r="J34" s="15"/>
      <c r="K34" s="14"/>
      <c r="L34" s="14"/>
      <c r="M34" s="14"/>
      <c r="N34" s="14"/>
      <c r="O34" s="14"/>
      <c r="P34" s="15"/>
      <c r="Q34" s="15"/>
      <c r="R34" s="14"/>
      <c r="S34" s="14"/>
      <c r="T34" s="14"/>
      <c r="U34" s="14"/>
      <c r="V34" s="14"/>
      <c r="W34" s="15"/>
      <c r="X34" s="15"/>
      <c r="Y34" s="14"/>
      <c r="Z34" s="14"/>
      <c r="AA34" s="14"/>
      <c r="AB34" s="14"/>
      <c r="AC34" s="14"/>
      <c r="AD34" s="15"/>
      <c r="AE34" s="15"/>
      <c r="AF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8" priority="1">
      <formula>B$2&lt;&gt;""</formula>
    </cfRule>
  </conditionalFormatting>
  <conditionalFormatting sqref="B5:AF34">
    <cfRule type="expression" dxfId="9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54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</row>
    <row r="3" spans="1:32" x14ac:dyDescent="0.25">
      <c r="A3" s="2" t="s">
        <v>41</v>
      </c>
      <c r="B3" s="10">
        <f>DATE(2027,6,1)</f>
        <v>46539</v>
      </c>
      <c r="C3" s="10">
        <f>DATE(2027,6,2)</f>
        <v>46540</v>
      </c>
      <c r="D3" s="10">
        <f>DATE(2027,6,3)</f>
        <v>46541</v>
      </c>
      <c r="E3" s="10">
        <f>DATE(2027,6,4)</f>
        <v>46542</v>
      </c>
      <c r="F3" s="11">
        <f>DATE(2027,6,5)</f>
        <v>46543</v>
      </c>
      <c r="G3" s="11">
        <f>DATE(2027,6,6)</f>
        <v>46544</v>
      </c>
      <c r="H3" s="10">
        <f>DATE(2027,6,7)</f>
        <v>46545</v>
      </c>
      <c r="I3" s="10">
        <f>DATE(2027,6,8)</f>
        <v>46546</v>
      </c>
      <c r="J3" s="10">
        <f>DATE(2027,6,9)</f>
        <v>46547</v>
      </c>
      <c r="K3" s="10">
        <f>DATE(2027,6,10)</f>
        <v>46548</v>
      </c>
      <c r="L3" s="10">
        <f>DATE(2027,6,11)</f>
        <v>46549</v>
      </c>
      <c r="M3" s="11">
        <f>DATE(2027,6,12)</f>
        <v>46550</v>
      </c>
      <c r="N3" s="11">
        <f>DATE(2027,6,13)</f>
        <v>46551</v>
      </c>
      <c r="O3" s="10">
        <f>DATE(2027,6,14)</f>
        <v>46552</v>
      </c>
      <c r="P3" s="10">
        <f>DATE(2027,6,15)</f>
        <v>46553</v>
      </c>
      <c r="Q3" s="10">
        <f>DATE(2027,6,16)</f>
        <v>46554</v>
      </c>
      <c r="R3" s="10">
        <f>DATE(2027,6,17)</f>
        <v>46555</v>
      </c>
      <c r="S3" s="10">
        <f>DATE(2027,6,18)</f>
        <v>46556</v>
      </c>
      <c r="T3" s="11">
        <f>DATE(2027,6,19)</f>
        <v>46557</v>
      </c>
      <c r="U3" s="11">
        <f>DATE(2027,6,20)</f>
        <v>46558</v>
      </c>
      <c r="V3" s="10">
        <f>DATE(2027,6,21)</f>
        <v>46559</v>
      </c>
      <c r="W3" s="10">
        <f>DATE(2027,6,22)</f>
        <v>46560</v>
      </c>
      <c r="X3" s="10">
        <f>DATE(2027,6,23)</f>
        <v>46561</v>
      </c>
      <c r="Y3" s="10">
        <f>DATE(2027,6,24)</f>
        <v>46562</v>
      </c>
      <c r="Z3" s="10">
        <f>DATE(2027,6,25)</f>
        <v>46563</v>
      </c>
      <c r="AA3" s="11">
        <f>DATE(2027,6,26)</f>
        <v>46564</v>
      </c>
      <c r="AB3" s="11">
        <f>DATE(2027,6,27)</f>
        <v>46565</v>
      </c>
      <c r="AC3" s="10">
        <f>DATE(2027,6,28)</f>
        <v>46566</v>
      </c>
      <c r="AD3" s="10">
        <f>DATE(2027,6,29)</f>
        <v>46567</v>
      </c>
      <c r="AE3" s="10">
        <f>DATE(2027,6,30)</f>
        <v>46568</v>
      </c>
    </row>
    <row r="4" spans="1:33" x14ac:dyDescent="0.25">
      <c r="A4" s="2" t="s">
        <v>33</v>
      </c>
      <c r="B4" s="12" t="s">
        <v>46</v>
      </c>
      <c r="C4" s="12" t="s">
        <v>47</v>
      </c>
      <c r="D4" s="12" t="s">
        <v>48</v>
      </c>
      <c r="E4" s="12" t="s">
        <v>42</v>
      </c>
      <c r="F4" s="13" t="s">
        <v>43</v>
      </c>
      <c r="G4" s="13" t="s">
        <v>44</v>
      </c>
      <c r="H4" s="12" t="s">
        <v>45</v>
      </c>
      <c r="I4" s="12" t="s">
        <v>46</v>
      </c>
      <c r="J4" s="12" t="s">
        <v>47</v>
      </c>
      <c r="K4" s="12" t="s">
        <v>48</v>
      </c>
      <c r="L4" s="12" t="s">
        <v>42</v>
      </c>
      <c r="M4" s="13" t="s">
        <v>43</v>
      </c>
      <c r="N4" s="13" t="s">
        <v>44</v>
      </c>
      <c r="O4" s="12" t="s">
        <v>45</v>
      </c>
      <c r="P4" s="12" t="s">
        <v>46</v>
      </c>
      <c r="Q4" s="12" t="s">
        <v>47</v>
      </c>
      <c r="R4" s="12" t="s">
        <v>48</v>
      </c>
      <c r="S4" s="12" t="s">
        <v>42</v>
      </c>
      <c r="T4" s="13" t="s">
        <v>43</v>
      </c>
      <c r="U4" s="13" t="s">
        <v>44</v>
      </c>
      <c r="V4" s="12" t="s">
        <v>45</v>
      </c>
      <c r="W4" s="12" t="s">
        <v>46</v>
      </c>
      <c r="X4" s="12" t="s">
        <v>47</v>
      </c>
      <c r="Y4" s="12" t="s">
        <v>48</v>
      </c>
      <c r="Z4" s="12" t="s">
        <v>42</v>
      </c>
      <c r="AA4" s="13" t="s">
        <v>43</v>
      </c>
      <c r="AB4" s="13" t="s">
        <v>44</v>
      </c>
      <c r="AC4" s="12" t="s">
        <v>45</v>
      </c>
      <c r="AD4" s="12" t="s">
        <v>46</v>
      </c>
      <c r="AE4" s="12" t="s">
        <v>47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4"/>
      <c r="F5" s="15"/>
      <c r="G5" s="15"/>
      <c r="H5" s="14"/>
      <c r="I5" s="14"/>
      <c r="J5" s="14"/>
      <c r="K5" s="14"/>
      <c r="L5" s="14"/>
      <c r="M5" s="15"/>
      <c r="N5" s="15"/>
      <c r="O5" s="14"/>
      <c r="P5" s="14"/>
      <c r="Q5" s="14"/>
      <c r="R5" s="14"/>
      <c r="S5" s="14"/>
      <c r="T5" s="15"/>
      <c r="U5" s="15"/>
      <c r="V5" s="14"/>
      <c r="W5" s="14"/>
      <c r="X5" s="14"/>
      <c r="Y5" s="14"/>
      <c r="Z5" s="14"/>
      <c r="AA5" s="15"/>
      <c r="AB5" s="15"/>
      <c r="AC5" s="14"/>
      <c r="AD5" s="14"/>
      <c r="AE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4"/>
      <c r="F6" s="15"/>
      <c r="G6" s="15"/>
      <c r="H6" s="14"/>
      <c r="I6" s="14"/>
      <c r="J6" s="14"/>
      <c r="K6" s="14"/>
      <c r="L6" s="14"/>
      <c r="M6" s="15"/>
      <c r="N6" s="15"/>
      <c r="O6" s="14"/>
      <c r="P6" s="14"/>
      <c r="Q6" s="14"/>
      <c r="R6" s="14"/>
      <c r="S6" s="14"/>
      <c r="T6" s="15"/>
      <c r="U6" s="15"/>
      <c r="V6" s="14"/>
      <c r="W6" s="14"/>
      <c r="X6" s="14"/>
      <c r="Y6" s="14"/>
      <c r="Z6" s="14"/>
      <c r="AA6" s="15"/>
      <c r="AB6" s="15"/>
      <c r="AC6" s="14"/>
      <c r="AD6" s="14"/>
      <c r="AE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4"/>
      <c r="F7" s="15"/>
      <c r="G7" s="15"/>
      <c r="H7" s="14"/>
      <c r="I7" s="14"/>
      <c r="J7" s="14"/>
      <c r="K7" s="14"/>
      <c r="L7" s="14"/>
      <c r="M7" s="15"/>
      <c r="N7" s="15"/>
      <c r="O7" s="14"/>
      <c r="P7" s="14"/>
      <c r="Q7" s="14"/>
      <c r="R7" s="14"/>
      <c r="S7" s="14"/>
      <c r="T7" s="15"/>
      <c r="U7" s="15"/>
      <c r="V7" s="14"/>
      <c r="W7" s="14"/>
      <c r="X7" s="14"/>
      <c r="Y7" s="14"/>
      <c r="Z7" s="14"/>
      <c r="AA7" s="15"/>
      <c r="AB7" s="15"/>
      <c r="AC7" s="14"/>
      <c r="AD7" s="14"/>
      <c r="AE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4"/>
      <c r="F8" s="15"/>
      <c r="G8" s="15"/>
      <c r="H8" s="14"/>
      <c r="I8" s="14"/>
      <c r="J8" s="14"/>
      <c r="K8" s="14"/>
      <c r="L8" s="14"/>
      <c r="M8" s="15"/>
      <c r="N8" s="15"/>
      <c r="O8" s="14"/>
      <c r="P8" s="14"/>
      <c r="Q8" s="14"/>
      <c r="R8" s="14"/>
      <c r="S8" s="14"/>
      <c r="T8" s="15"/>
      <c r="U8" s="15"/>
      <c r="V8" s="14"/>
      <c r="W8" s="14"/>
      <c r="X8" s="14"/>
      <c r="Y8" s="14"/>
      <c r="Z8" s="14"/>
      <c r="AA8" s="15"/>
      <c r="AB8" s="15"/>
      <c r="AC8" s="14"/>
      <c r="AD8" s="14"/>
      <c r="AE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4"/>
      <c r="F9" s="15"/>
      <c r="G9" s="15"/>
      <c r="H9" s="14"/>
      <c r="I9" s="14"/>
      <c r="J9" s="14"/>
      <c r="K9" s="14"/>
      <c r="L9" s="14"/>
      <c r="M9" s="15"/>
      <c r="N9" s="15"/>
      <c r="O9" s="14"/>
      <c r="P9" s="14"/>
      <c r="Q9" s="14"/>
      <c r="R9" s="14"/>
      <c r="S9" s="14"/>
      <c r="T9" s="15"/>
      <c r="U9" s="15"/>
      <c r="V9" s="14"/>
      <c r="W9" s="14"/>
      <c r="X9" s="14"/>
      <c r="Y9" s="14"/>
      <c r="Z9" s="14"/>
      <c r="AA9" s="15"/>
      <c r="AB9" s="15"/>
      <c r="AC9" s="14"/>
      <c r="AD9" s="14"/>
      <c r="AE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4"/>
      <c r="F10" s="15"/>
      <c r="G10" s="15"/>
      <c r="H10" s="14"/>
      <c r="I10" s="14"/>
      <c r="J10" s="14"/>
      <c r="K10" s="14"/>
      <c r="L10" s="14"/>
      <c r="M10" s="15"/>
      <c r="N10" s="15"/>
      <c r="O10" s="14"/>
      <c r="P10" s="14"/>
      <c r="Q10" s="14"/>
      <c r="R10" s="14"/>
      <c r="S10" s="14"/>
      <c r="T10" s="15"/>
      <c r="U10" s="15"/>
      <c r="V10" s="14"/>
      <c r="W10" s="14"/>
      <c r="X10" s="14"/>
      <c r="Y10" s="14"/>
      <c r="Z10" s="14"/>
      <c r="AA10" s="15"/>
      <c r="AB10" s="15"/>
      <c r="AC10" s="14"/>
      <c r="AD10" s="14"/>
      <c r="AE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4"/>
      <c r="F11" s="15"/>
      <c r="G11" s="15"/>
      <c r="H11" s="14"/>
      <c r="I11" s="14"/>
      <c r="J11" s="14"/>
      <c r="K11" s="14"/>
      <c r="L11" s="14"/>
      <c r="M11" s="15"/>
      <c r="N11" s="15"/>
      <c r="O11" s="14"/>
      <c r="P11" s="14"/>
      <c r="Q11" s="14"/>
      <c r="R11" s="14"/>
      <c r="S11" s="14"/>
      <c r="T11" s="15"/>
      <c r="U11" s="15"/>
      <c r="V11" s="14"/>
      <c r="W11" s="14"/>
      <c r="X11" s="14"/>
      <c r="Y11" s="14"/>
      <c r="Z11" s="14"/>
      <c r="AA11" s="15"/>
      <c r="AB11" s="15"/>
      <c r="AC11" s="14"/>
      <c r="AD11" s="14"/>
      <c r="AE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4"/>
      <c r="F12" s="15"/>
      <c r="G12" s="15"/>
      <c r="H12" s="14"/>
      <c r="I12" s="14"/>
      <c r="J12" s="14"/>
      <c r="K12" s="14"/>
      <c r="L12" s="14"/>
      <c r="M12" s="15"/>
      <c r="N12" s="15"/>
      <c r="O12" s="14"/>
      <c r="P12" s="14"/>
      <c r="Q12" s="14"/>
      <c r="R12" s="14"/>
      <c r="S12" s="14"/>
      <c r="T12" s="15"/>
      <c r="U12" s="15"/>
      <c r="V12" s="14"/>
      <c r="W12" s="14"/>
      <c r="X12" s="14"/>
      <c r="Y12" s="14"/>
      <c r="Z12" s="14"/>
      <c r="AA12" s="15"/>
      <c r="AB12" s="15"/>
      <c r="AC12" s="14"/>
      <c r="AD12" s="14"/>
      <c r="AE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4"/>
      <c r="F13" s="15"/>
      <c r="G13" s="15"/>
      <c r="H13" s="14"/>
      <c r="I13" s="14"/>
      <c r="J13" s="14"/>
      <c r="K13" s="14"/>
      <c r="L13" s="14"/>
      <c r="M13" s="15"/>
      <c r="N13" s="15"/>
      <c r="O13" s="14"/>
      <c r="P13" s="14"/>
      <c r="Q13" s="14"/>
      <c r="R13" s="14"/>
      <c r="S13" s="14"/>
      <c r="T13" s="15"/>
      <c r="U13" s="15"/>
      <c r="V13" s="14"/>
      <c r="W13" s="14"/>
      <c r="X13" s="14"/>
      <c r="Y13" s="14"/>
      <c r="Z13" s="14"/>
      <c r="AA13" s="15"/>
      <c r="AB13" s="15"/>
      <c r="AC13" s="14"/>
      <c r="AD13" s="14"/>
      <c r="AE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4"/>
      <c r="F14" s="15"/>
      <c r="G14" s="15"/>
      <c r="H14" s="14"/>
      <c r="I14" s="14"/>
      <c r="J14" s="14"/>
      <c r="K14" s="14"/>
      <c r="L14" s="14"/>
      <c r="M14" s="15"/>
      <c r="N14" s="15"/>
      <c r="O14" s="14"/>
      <c r="P14" s="14"/>
      <c r="Q14" s="14"/>
      <c r="R14" s="14"/>
      <c r="S14" s="14"/>
      <c r="T14" s="15"/>
      <c r="U14" s="15"/>
      <c r="V14" s="14"/>
      <c r="W14" s="14"/>
      <c r="X14" s="14"/>
      <c r="Y14" s="14"/>
      <c r="Z14" s="14"/>
      <c r="AA14" s="15"/>
      <c r="AB14" s="15"/>
      <c r="AC14" s="14"/>
      <c r="AD14" s="14"/>
      <c r="AE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4"/>
      <c r="F15" s="15"/>
      <c r="G15" s="15"/>
      <c r="H15" s="14"/>
      <c r="I15" s="14"/>
      <c r="J15" s="14"/>
      <c r="K15" s="14"/>
      <c r="L15" s="14"/>
      <c r="M15" s="15"/>
      <c r="N15" s="15"/>
      <c r="O15" s="14"/>
      <c r="P15" s="14"/>
      <c r="Q15" s="14"/>
      <c r="R15" s="14"/>
      <c r="S15" s="14"/>
      <c r="T15" s="15"/>
      <c r="U15" s="15"/>
      <c r="V15" s="14"/>
      <c r="W15" s="14"/>
      <c r="X15" s="14"/>
      <c r="Y15" s="14"/>
      <c r="Z15" s="14"/>
      <c r="AA15" s="15"/>
      <c r="AB15" s="15"/>
      <c r="AC15" s="14"/>
      <c r="AD15" s="14"/>
      <c r="AE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4"/>
      <c r="F16" s="15"/>
      <c r="G16" s="15"/>
      <c r="H16" s="14"/>
      <c r="I16" s="14"/>
      <c r="J16" s="14"/>
      <c r="K16" s="14"/>
      <c r="L16" s="14"/>
      <c r="M16" s="15"/>
      <c r="N16" s="15"/>
      <c r="O16" s="14"/>
      <c r="P16" s="14"/>
      <c r="Q16" s="14"/>
      <c r="R16" s="14"/>
      <c r="S16" s="14"/>
      <c r="T16" s="15"/>
      <c r="U16" s="15"/>
      <c r="V16" s="14"/>
      <c r="W16" s="14"/>
      <c r="X16" s="14"/>
      <c r="Y16" s="14"/>
      <c r="Z16" s="14"/>
      <c r="AA16" s="15"/>
      <c r="AB16" s="15"/>
      <c r="AC16" s="14"/>
      <c r="AD16" s="14"/>
      <c r="AE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4"/>
      <c r="F17" s="15"/>
      <c r="G17" s="15"/>
      <c r="H17" s="14"/>
      <c r="I17" s="14"/>
      <c r="J17" s="14"/>
      <c r="K17" s="14"/>
      <c r="L17" s="14"/>
      <c r="M17" s="15"/>
      <c r="N17" s="15"/>
      <c r="O17" s="14"/>
      <c r="P17" s="14"/>
      <c r="Q17" s="14"/>
      <c r="R17" s="14"/>
      <c r="S17" s="14"/>
      <c r="T17" s="15"/>
      <c r="U17" s="15"/>
      <c r="V17" s="14"/>
      <c r="W17" s="14"/>
      <c r="X17" s="14"/>
      <c r="Y17" s="14"/>
      <c r="Z17" s="14"/>
      <c r="AA17" s="15"/>
      <c r="AB17" s="15"/>
      <c r="AC17" s="14"/>
      <c r="AD17" s="14"/>
      <c r="AE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4"/>
      <c r="F18" s="15"/>
      <c r="G18" s="15"/>
      <c r="H18" s="14"/>
      <c r="I18" s="14"/>
      <c r="J18" s="14"/>
      <c r="K18" s="14"/>
      <c r="L18" s="14"/>
      <c r="M18" s="15"/>
      <c r="N18" s="15"/>
      <c r="O18" s="14"/>
      <c r="P18" s="14"/>
      <c r="Q18" s="14"/>
      <c r="R18" s="14"/>
      <c r="S18" s="14"/>
      <c r="T18" s="15"/>
      <c r="U18" s="15"/>
      <c r="V18" s="14"/>
      <c r="W18" s="14"/>
      <c r="X18" s="14"/>
      <c r="Y18" s="14"/>
      <c r="Z18" s="14"/>
      <c r="AA18" s="15"/>
      <c r="AB18" s="15"/>
      <c r="AC18" s="14"/>
      <c r="AD18" s="14"/>
      <c r="AE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4"/>
      <c r="F19" s="15"/>
      <c r="G19" s="15"/>
      <c r="H19" s="14"/>
      <c r="I19" s="14"/>
      <c r="J19" s="14"/>
      <c r="K19" s="14"/>
      <c r="L19" s="14"/>
      <c r="M19" s="15"/>
      <c r="N19" s="15"/>
      <c r="O19" s="14"/>
      <c r="P19" s="14"/>
      <c r="Q19" s="14"/>
      <c r="R19" s="14"/>
      <c r="S19" s="14"/>
      <c r="T19" s="15"/>
      <c r="U19" s="15"/>
      <c r="V19" s="14"/>
      <c r="W19" s="14"/>
      <c r="X19" s="14"/>
      <c r="Y19" s="14"/>
      <c r="Z19" s="14"/>
      <c r="AA19" s="15"/>
      <c r="AB19" s="15"/>
      <c r="AC19" s="14"/>
      <c r="AD19" s="14"/>
      <c r="AE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4"/>
      <c r="F20" s="15"/>
      <c r="G20" s="15"/>
      <c r="H20" s="14"/>
      <c r="I20" s="14"/>
      <c r="J20" s="14"/>
      <c r="K20" s="14"/>
      <c r="L20" s="14"/>
      <c r="M20" s="15"/>
      <c r="N20" s="15"/>
      <c r="O20" s="14"/>
      <c r="P20" s="14"/>
      <c r="Q20" s="14"/>
      <c r="R20" s="14"/>
      <c r="S20" s="14"/>
      <c r="T20" s="15"/>
      <c r="U20" s="15"/>
      <c r="V20" s="14"/>
      <c r="W20" s="14"/>
      <c r="X20" s="14"/>
      <c r="Y20" s="14"/>
      <c r="Z20" s="14"/>
      <c r="AA20" s="15"/>
      <c r="AB20" s="15"/>
      <c r="AC20" s="14"/>
      <c r="AD20" s="14"/>
      <c r="AE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4"/>
      <c r="F21" s="15"/>
      <c r="G21" s="15"/>
      <c r="H21" s="14"/>
      <c r="I21" s="14"/>
      <c r="J21" s="14"/>
      <c r="K21" s="14"/>
      <c r="L21" s="14"/>
      <c r="M21" s="15"/>
      <c r="N21" s="15"/>
      <c r="O21" s="14"/>
      <c r="P21" s="14"/>
      <c r="Q21" s="14"/>
      <c r="R21" s="14"/>
      <c r="S21" s="14"/>
      <c r="T21" s="15"/>
      <c r="U21" s="15"/>
      <c r="V21" s="14"/>
      <c r="W21" s="14"/>
      <c r="X21" s="14"/>
      <c r="Y21" s="14"/>
      <c r="Z21" s="14"/>
      <c r="AA21" s="15"/>
      <c r="AB21" s="15"/>
      <c r="AC21" s="14"/>
      <c r="AD21" s="14"/>
      <c r="AE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4"/>
      <c r="F22" s="15"/>
      <c r="G22" s="15"/>
      <c r="H22" s="14"/>
      <c r="I22" s="14"/>
      <c r="J22" s="14"/>
      <c r="K22" s="14"/>
      <c r="L22" s="14"/>
      <c r="M22" s="15"/>
      <c r="N22" s="15"/>
      <c r="O22" s="14"/>
      <c r="P22" s="14"/>
      <c r="Q22" s="14"/>
      <c r="R22" s="14"/>
      <c r="S22" s="14"/>
      <c r="T22" s="15"/>
      <c r="U22" s="15"/>
      <c r="V22" s="14"/>
      <c r="W22" s="14"/>
      <c r="X22" s="14"/>
      <c r="Y22" s="14"/>
      <c r="Z22" s="14"/>
      <c r="AA22" s="15"/>
      <c r="AB22" s="15"/>
      <c r="AC22" s="14"/>
      <c r="AD22" s="14"/>
      <c r="AE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4"/>
      <c r="F23" s="15"/>
      <c r="G23" s="15"/>
      <c r="H23" s="14"/>
      <c r="I23" s="14"/>
      <c r="J23" s="14"/>
      <c r="K23" s="14"/>
      <c r="L23" s="14"/>
      <c r="M23" s="15"/>
      <c r="N23" s="15"/>
      <c r="O23" s="14"/>
      <c r="P23" s="14"/>
      <c r="Q23" s="14"/>
      <c r="R23" s="14"/>
      <c r="S23" s="14"/>
      <c r="T23" s="15"/>
      <c r="U23" s="15"/>
      <c r="V23" s="14"/>
      <c r="W23" s="14"/>
      <c r="X23" s="14"/>
      <c r="Y23" s="14"/>
      <c r="Z23" s="14"/>
      <c r="AA23" s="15"/>
      <c r="AB23" s="15"/>
      <c r="AC23" s="14"/>
      <c r="AD23" s="14"/>
      <c r="AE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4"/>
      <c r="F24" s="15"/>
      <c r="G24" s="15"/>
      <c r="H24" s="14"/>
      <c r="I24" s="14"/>
      <c r="J24" s="14"/>
      <c r="K24" s="14"/>
      <c r="L24" s="14"/>
      <c r="M24" s="15"/>
      <c r="N24" s="15"/>
      <c r="O24" s="14"/>
      <c r="P24" s="14"/>
      <c r="Q24" s="14"/>
      <c r="R24" s="14"/>
      <c r="S24" s="14"/>
      <c r="T24" s="15"/>
      <c r="U24" s="15"/>
      <c r="V24" s="14"/>
      <c r="W24" s="14"/>
      <c r="X24" s="14"/>
      <c r="Y24" s="14"/>
      <c r="Z24" s="14"/>
      <c r="AA24" s="15"/>
      <c r="AB24" s="15"/>
      <c r="AC24" s="14"/>
      <c r="AD24" s="14"/>
      <c r="AE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4"/>
      <c r="F25" s="15"/>
      <c r="G25" s="15"/>
      <c r="H25" s="14"/>
      <c r="I25" s="14"/>
      <c r="J25" s="14"/>
      <c r="K25" s="14"/>
      <c r="L25" s="14"/>
      <c r="M25" s="15"/>
      <c r="N25" s="15"/>
      <c r="O25" s="14"/>
      <c r="P25" s="14"/>
      <c r="Q25" s="14"/>
      <c r="R25" s="14"/>
      <c r="S25" s="14"/>
      <c r="T25" s="15"/>
      <c r="U25" s="15"/>
      <c r="V25" s="14"/>
      <c r="W25" s="14"/>
      <c r="X25" s="14"/>
      <c r="Y25" s="14"/>
      <c r="Z25" s="14"/>
      <c r="AA25" s="15"/>
      <c r="AB25" s="15"/>
      <c r="AC25" s="14"/>
      <c r="AD25" s="14"/>
      <c r="AE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4"/>
      <c r="F26" s="15"/>
      <c r="G26" s="15"/>
      <c r="H26" s="14"/>
      <c r="I26" s="14"/>
      <c r="J26" s="14"/>
      <c r="K26" s="14"/>
      <c r="L26" s="14"/>
      <c r="M26" s="15"/>
      <c r="N26" s="15"/>
      <c r="O26" s="14"/>
      <c r="P26" s="14"/>
      <c r="Q26" s="14"/>
      <c r="R26" s="14"/>
      <c r="S26" s="14"/>
      <c r="T26" s="15"/>
      <c r="U26" s="15"/>
      <c r="V26" s="14"/>
      <c r="W26" s="14"/>
      <c r="X26" s="14"/>
      <c r="Y26" s="14"/>
      <c r="Z26" s="14"/>
      <c r="AA26" s="15"/>
      <c r="AB26" s="15"/>
      <c r="AC26" s="14"/>
      <c r="AD26" s="14"/>
      <c r="AE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4"/>
      <c r="F27" s="15"/>
      <c r="G27" s="15"/>
      <c r="H27" s="14"/>
      <c r="I27" s="14"/>
      <c r="J27" s="14"/>
      <c r="K27" s="14"/>
      <c r="L27" s="14"/>
      <c r="M27" s="15"/>
      <c r="N27" s="15"/>
      <c r="O27" s="14"/>
      <c r="P27" s="14"/>
      <c r="Q27" s="14"/>
      <c r="R27" s="14"/>
      <c r="S27" s="14"/>
      <c r="T27" s="15"/>
      <c r="U27" s="15"/>
      <c r="V27" s="14"/>
      <c r="W27" s="14"/>
      <c r="X27" s="14"/>
      <c r="Y27" s="14"/>
      <c r="Z27" s="14"/>
      <c r="AA27" s="15"/>
      <c r="AB27" s="15"/>
      <c r="AC27" s="14"/>
      <c r="AD27" s="14"/>
      <c r="AE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4"/>
      <c r="F28" s="15"/>
      <c r="G28" s="15"/>
      <c r="H28" s="14"/>
      <c r="I28" s="14"/>
      <c r="J28" s="14"/>
      <c r="K28" s="14"/>
      <c r="L28" s="14"/>
      <c r="M28" s="15"/>
      <c r="N28" s="15"/>
      <c r="O28" s="14"/>
      <c r="P28" s="14"/>
      <c r="Q28" s="14"/>
      <c r="R28" s="14"/>
      <c r="S28" s="14"/>
      <c r="T28" s="15"/>
      <c r="U28" s="15"/>
      <c r="V28" s="14"/>
      <c r="W28" s="14"/>
      <c r="X28" s="14"/>
      <c r="Y28" s="14"/>
      <c r="Z28" s="14"/>
      <c r="AA28" s="15"/>
      <c r="AB28" s="15"/>
      <c r="AC28" s="14"/>
      <c r="AD28" s="14"/>
      <c r="AE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4"/>
      <c r="F29" s="15"/>
      <c r="G29" s="15"/>
      <c r="H29" s="14"/>
      <c r="I29" s="14"/>
      <c r="J29" s="14"/>
      <c r="K29" s="14"/>
      <c r="L29" s="14"/>
      <c r="M29" s="15"/>
      <c r="N29" s="15"/>
      <c r="O29" s="14"/>
      <c r="P29" s="14"/>
      <c r="Q29" s="14"/>
      <c r="R29" s="14"/>
      <c r="S29" s="14"/>
      <c r="T29" s="15"/>
      <c r="U29" s="15"/>
      <c r="V29" s="14"/>
      <c r="W29" s="14"/>
      <c r="X29" s="14"/>
      <c r="Y29" s="14"/>
      <c r="Z29" s="14"/>
      <c r="AA29" s="15"/>
      <c r="AB29" s="15"/>
      <c r="AC29" s="14"/>
      <c r="AD29" s="14"/>
      <c r="AE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4"/>
      <c r="F30" s="15"/>
      <c r="G30" s="15"/>
      <c r="H30" s="14"/>
      <c r="I30" s="14"/>
      <c r="J30" s="14"/>
      <c r="K30" s="14"/>
      <c r="L30" s="14"/>
      <c r="M30" s="15"/>
      <c r="N30" s="15"/>
      <c r="O30" s="14"/>
      <c r="P30" s="14"/>
      <c r="Q30" s="14"/>
      <c r="R30" s="14"/>
      <c r="S30" s="14"/>
      <c r="T30" s="15"/>
      <c r="U30" s="15"/>
      <c r="V30" s="14"/>
      <c r="W30" s="14"/>
      <c r="X30" s="14"/>
      <c r="Y30" s="14"/>
      <c r="Z30" s="14"/>
      <c r="AA30" s="15"/>
      <c r="AB30" s="15"/>
      <c r="AC30" s="14"/>
      <c r="AD30" s="14"/>
      <c r="AE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4"/>
      <c r="F31" s="15"/>
      <c r="G31" s="15"/>
      <c r="H31" s="14"/>
      <c r="I31" s="14"/>
      <c r="J31" s="14"/>
      <c r="K31" s="14"/>
      <c r="L31" s="14"/>
      <c r="M31" s="15"/>
      <c r="N31" s="15"/>
      <c r="O31" s="14"/>
      <c r="P31" s="14"/>
      <c r="Q31" s="14"/>
      <c r="R31" s="14"/>
      <c r="S31" s="14"/>
      <c r="T31" s="15"/>
      <c r="U31" s="15"/>
      <c r="V31" s="14"/>
      <c r="W31" s="14"/>
      <c r="X31" s="14"/>
      <c r="Y31" s="14"/>
      <c r="Z31" s="14"/>
      <c r="AA31" s="15"/>
      <c r="AB31" s="15"/>
      <c r="AC31" s="14"/>
      <c r="AD31" s="14"/>
      <c r="AE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4"/>
      <c r="F32" s="15"/>
      <c r="G32" s="15"/>
      <c r="H32" s="14"/>
      <c r="I32" s="14"/>
      <c r="J32" s="14"/>
      <c r="K32" s="14"/>
      <c r="L32" s="14"/>
      <c r="M32" s="15"/>
      <c r="N32" s="15"/>
      <c r="O32" s="14"/>
      <c r="P32" s="14"/>
      <c r="Q32" s="14"/>
      <c r="R32" s="14"/>
      <c r="S32" s="14"/>
      <c r="T32" s="15"/>
      <c r="U32" s="15"/>
      <c r="V32" s="14"/>
      <c r="W32" s="14"/>
      <c r="X32" s="14"/>
      <c r="Y32" s="14"/>
      <c r="Z32" s="14"/>
      <c r="AA32" s="15"/>
      <c r="AB32" s="15"/>
      <c r="AC32" s="14"/>
      <c r="AD32" s="14"/>
      <c r="AE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4"/>
      <c r="F33" s="15"/>
      <c r="G33" s="15"/>
      <c r="H33" s="14"/>
      <c r="I33" s="14"/>
      <c r="J33" s="14"/>
      <c r="K33" s="14"/>
      <c r="L33" s="14"/>
      <c r="M33" s="15"/>
      <c r="N33" s="15"/>
      <c r="O33" s="14"/>
      <c r="P33" s="14"/>
      <c r="Q33" s="14"/>
      <c r="R33" s="14"/>
      <c r="S33" s="14"/>
      <c r="T33" s="15"/>
      <c r="U33" s="15"/>
      <c r="V33" s="14"/>
      <c r="W33" s="14"/>
      <c r="X33" s="14"/>
      <c r="Y33" s="14"/>
      <c r="Z33" s="14"/>
      <c r="AA33" s="15"/>
      <c r="AB33" s="15"/>
      <c r="AC33" s="14"/>
      <c r="AD33" s="14"/>
      <c r="AE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4"/>
      <c r="F34" s="15"/>
      <c r="G34" s="15"/>
      <c r="H34" s="14"/>
      <c r="I34" s="14"/>
      <c r="J34" s="14"/>
      <c r="K34" s="14"/>
      <c r="L34" s="14"/>
      <c r="M34" s="15"/>
      <c r="N34" s="15"/>
      <c r="O34" s="14"/>
      <c r="P34" s="14"/>
      <c r="Q34" s="14"/>
      <c r="R34" s="14"/>
      <c r="S34" s="14"/>
      <c r="T34" s="15"/>
      <c r="U34" s="15"/>
      <c r="V34" s="14"/>
      <c r="W34" s="14"/>
      <c r="X34" s="14"/>
      <c r="Y34" s="14"/>
      <c r="Z34" s="14"/>
      <c r="AA34" s="15"/>
      <c r="AB34" s="15"/>
      <c r="AC34" s="14"/>
      <c r="AD34" s="14"/>
      <c r="AE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E34">
    <cfRule type="expression" dxfId="10" priority="1">
      <formula>B$2&lt;&gt;""</formula>
    </cfRule>
  </conditionalFormatting>
  <conditionalFormatting sqref="B5:AE34">
    <cfRule type="expression" dxfId="11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E34">
      <formula1>"U,H"</formula1>
    </dataValidation>
    <dataValidation type="list" allowBlank="1" showErrorMessage="1" errorStyle="warning" errorTitle="Eintrag" error="U = Urlaub, H = halber Tag" sqref="AA5:AE34">
      <formula1>"U,H"</formula1>
    </dataValidation>
    <dataValidation type="list" allowBlank="1" showErrorMessage="1" errorStyle="warning" errorTitle="Eintrag" error="U = Urlaub, H = halber Tag" sqref="B10:AE34">
      <formula1>"U,H"</formula1>
    </dataValidation>
    <dataValidation type="list" allowBlank="1" showErrorMessage="1" errorStyle="warning" errorTitle="Eintrag" error="U = Urlaub, H = halber Tag" sqref="B5:AE34">
      <formula1>"U,H"</formula1>
    </dataValidation>
  </dataValidations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55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0">
        <f>DATE(2027,7,1)</f>
        <v>46569</v>
      </c>
      <c r="C3" s="10">
        <f>DATE(2027,7,2)</f>
        <v>46570</v>
      </c>
      <c r="D3" s="11">
        <f>DATE(2027,7,3)</f>
        <v>46571</v>
      </c>
      <c r="E3" s="11">
        <f>DATE(2027,7,4)</f>
        <v>46572</v>
      </c>
      <c r="F3" s="10">
        <f>DATE(2027,7,5)</f>
        <v>46573</v>
      </c>
      <c r="G3" s="10">
        <f>DATE(2027,7,6)</f>
        <v>46574</v>
      </c>
      <c r="H3" s="10">
        <f>DATE(2027,7,7)</f>
        <v>46575</v>
      </c>
      <c r="I3" s="10">
        <f>DATE(2027,7,8)</f>
        <v>46576</v>
      </c>
      <c r="J3" s="10">
        <f>DATE(2027,7,9)</f>
        <v>46577</v>
      </c>
      <c r="K3" s="11">
        <f>DATE(2027,7,10)</f>
        <v>46578</v>
      </c>
      <c r="L3" s="11">
        <f>DATE(2027,7,11)</f>
        <v>46579</v>
      </c>
      <c r="M3" s="10">
        <f>DATE(2027,7,12)</f>
        <v>46580</v>
      </c>
      <c r="N3" s="10">
        <f>DATE(2027,7,13)</f>
        <v>46581</v>
      </c>
      <c r="O3" s="10">
        <f>DATE(2027,7,14)</f>
        <v>46582</v>
      </c>
      <c r="P3" s="10">
        <f>DATE(2027,7,15)</f>
        <v>46583</v>
      </c>
      <c r="Q3" s="10">
        <f>DATE(2027,7,16)</f>
        <v>46584</v>
      </c>
      <c r="R3" s="11">
        <f>DATE(2027,7,17)</f>
        <v>46585</v>
      </c>
      <c r="S3" s="11">
        <f>DATE(2027,7,18)</f>
        <v>46586</v>
      </c>
      <c r="T3" s="10">
        <f>DATE(2027,7,19)</f>
        <v>46587</v>
      </c>
      <c r="U3" s="10">
        <f>DATE(2027,7,20)</f>
        <v>46588</v>
      </c>
      <c r="V3" s="10">
        <f>DATE(2027,7,21)</f>
        <v>46589</v>
      </c>
      <c r="W3" s="10">
        <f>DATE(2027,7,22)</f>
        <v>46590</v>
      </c>
      <c r="X3" s="10">
        <f>DATE(2027,7,23)</f>
        <v>46591</v>
      </c>
      <c r="Y3" s="11">
        <f>DATE(2027,7,24)</f>
        <v>46592</v>
      </c>
      <c r="Z3" s="11">
        <f>DATE(2027,7,25)</f>
        <v>46593</v>
      </c>
      <c r="AA3" s="10">
        <f>DATE(2027,7,26)</f>
        <v>46594</v>
      </c>
      <c r="AB3" s="10">
        <f>DATE(2027,7,27)</f>
        <v>46595</v>
      </c>
      <c r="AC3" s="10">
        <f>DATE(2027,7,28)</f>
        <v>46596</v>
      </c>
      <c r="AD3" s="10">
        <f>DATE(2027,7,29)</f>
        <v>46597</v>
      </c>
      <c r="AE3" s="10">
        <f>DATE(2027,7,30)</f>
        <v>46598</v>
      </c>
      <c r="AF3" s="11">
        <f>DATE(2027,7,31)</f>
        <v>46599</v>
      </c>
    </row>
    <row r="4" spans="1:33" x14ac:dyDescent="0.25">
      <c r="A4" s="2" t="s">
        <v>33</v>
      </c>
      <c r="B4" s="12" t="s">
        <v>48</v>
      </c>
      <c r="C4" s="12" t="s">
        <v>42</v>
      </c>
      <c r="D4" s="13" t="s">
        <v>43</v>
      </c>
      <c r="E4" s="13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2" t="s">
        <v>42</v>
      </c>
      <c r="K4" s="13" t="s">
        <v>43</v>
      </c>
      <c r="L4" s="13" t="s">
        <v>44</v>
      </c>
      <c r="M4" s="12" t="s">
        <v>45</v>
      </c>
      <c r="N4" s="12" t="s">
        <v>46</v>
      </c>
      <c r="O4" s="12" t="s">
        <v>47</v>
      </c>
      <c r="P4" s="12" t="s">
        <v>48</v>
      </c>
      <c r="Q4" s="12" t="s">
        <v>42</v>
      </c>
      <c r="R4" s="13" t="s">
        <v>43</v>
      </c>
      <c r="S4" s="13" t="s">
        <v>44</v>
      </c>
      <c r="T4" s="12" t="s">
        <v>45</v>
      </c>
      <c r="U4" s="12" t="s">
        <v>46</v>
      </c>
      <c r="V4" s="12" t="s">
        <v>47</v>
      </c>
      <c r="W4" s="12" t="s">
        <v>48</v>
      </c>
      <c r="X4" s="12" t="s">
        <v>42</v>
      </c>
      <c r="Y4" s="13" t="s">
        <v>43</v>
      </c>
      <c r="Z4" s="13" t="s">
        <v>44</v>
      </c>
      <c r="AA4" s="12" t="s">
        <v>45</v>
      </c>
      <c r="AB4" s="12" t="s">
        <v>46</v>
      </c>
      <c r="AC4" s="12" t="s">
        <v>47</v>
      </c>
      <c r="AD4" s="12" t="s">
        <v>48</v>
      </c>
      <c r="AE4" s="12" t="s">
        <v>42</v>
      </c>
      <c r="AF4" s="13" t="s">
        <v>43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5"/>
      <c r="E5" s="15"/>
      <c r="F5" s="14"/>
      <c r="G5" s="14"/>
      <c r="H5" s="14"/>
      <c r="I5" s="14"/>
      <c r="J5" s="14"/>
      <c r="K5" s="15"/>
      <c r="L5" s="15"/>
      <c r="M5" s="14"/>
      <c r="N5" s="14"/>
      <c r="O5" s="14"/>
      <c r="P5" s="14"/>
      <c r="Q5" s="14"/>
      <c r="R5" s="15"/>
      <c r="S5" s="15"/>
      <c r="T5" s="14"/>
      <c r="U5" s="14"/>
      <c r="V5" s="14"/>
      <c r="W5" s="14"/>
      <c r="X5" s="14"/>
      <c r="Y5" s="15"/>
      <c r="Z5" s="15"/>
      <c r="AA5" s="14"/>
      <c r="AB5" s="14"/>
      <c r="AC5" s="14"/>
      <c r="AD5" s="14"/>
      <c r="AE5" s="14"/>
      <c r="AF5" s="15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5"/>
      <c r="E6" s="15"/>
      <c r="F6" s="14"/>
      <c r="G6" s="14"/>
      <c r="H6" s="14"/>
      <c r="I6" s="14"/>
      <c r="J6" s="14"/>
      <c r="K6" s="15"/>
      <c r="L6" s="15"/>
      <c r="M6" s="14"/>
      <c r="N6" s="14"/>
      <c r="O6" s="14"/>
      <c r="P6" s="14"/>
      <c r="Q6" s="14"/>
      <c r="R6" s="15"/>
      <c r="S6" s="15"/>
      <c r="T6" s="14"/>
      <c r="U6" s="14"/>
      <c r="V6" s="14"/>
      <c r="W6" s="14"/>
      <c r="X6" s="14"/>
      <c r="Y6" s="15"/>
      <c r="Z6" s="15"/>
      <c r="AA6" s="14"/>
      <c r="AB6" s="14"/>
      <c r="AC6" s="14"/>
      <c r="AD6" s="14"/>
      <c r="AE6" s="14"/>
      <c r="AF6" s="15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5"/>
      <c r="E7" s="15"/>
      <c r="F7" s="14"/>
      <c r="G7" s="14"/>
      <c r="H7" s="14"/>
      <c r="I7" s="14"/>
      <c r="J7" s="14"/>
      <c r="K7" s="15"/>
      <c r="L7" s="15"/>
      <c r="M7" s="14"/>
      <c r="N7" s="14"/>
      <c r="O7" s="14"/>
      <c r="P7" s="14"/>
      <c r="Q7" s="14"/>
      <c r="R7" s="15"/>
      <c r="S7" s="15"/>
      <c r="T7" s="14"/>
      <c r="U7" s="14"/>
      <c r="V7" s="14"/>
      <c r="W7" s="14"/>
      <c r="X7" s="14"/>
      <c r="Y7" s="15"/>
      <c r="Z7" s="15"/>
      <c r="AA7" s="14"/>
      <c r="AB7" s="14"/>
      <c r="AC7" s="14"/>
      <c r="AD7" s="14"/>
      <c r="AE7" s="14"/>
      <c r="AF7" s="15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5"/>
      <c r="E8" s="15"/>
      <c r="F8" s="14"/>
      <c r="G8" s="14"/>
      <c r="H8" s="14"/>
      <c r="I8" s="14"/>
      <c r="J8" s="14"/>
      <c r="K8" s="15"/>
      <c r="L8" s="15"/>
      <c r="M8" s="14"/>
      <c r="N8" s="14"/>
      <c r="O8" s="14"/>
      <c r="P8" s="14"/>
      <c r="Q8" s="14"/>
      <c r="R8" s="15"/>
      <c r="S8" s="15"/>
      <c r="T8" s="14"/>
      <c r="U8" s="14"/>
      <c r="V8" s="14"/>
      <c r="W8" s="14"/>
      <c r="X8" s="14"/>
      <c r="Y8" s="15"/>
      <c r="Z8" s="15"/>
      <c r="AA8" s="14"/>
      <c r="AB8" s="14"/>
      <c r="AC8" s="14"/>
      <c r="AD8" s="14"/>
      <c r="AE8" s="14"/>
      <c r="AF8" s="15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5"/>
      <c r="E9" s="15"/>
      <c r="F9" s="14"/>
      <c r="G9" s="14"/>
      <c r="H9" s="14"/>
      <c r="I9" s="14"/>
      <c r="J9" s="14"/>
      <c r="K9" s="15"/>
      <c r="L9" s="15"/>
      <c r="M9" s="14"/>
      <c r="N9" s="14"/>
      <c r="O9" s="14"/>
      <c r="P9" s="14"/>
      <c r="Q9" s="14"/>
      <c r="R9" s="15"/>
      <c r="S9" s="15"/>
      <c r="T9" s="14"/>
      <c r="U9" s="14"/>
      <c r="V9" s="14"/>
      <c r="W9" s="14"/>
      <c r="X9" s="14"/>
      <c r="Y9" s="15"/>
      <c r="Z9" s="15"/>
      <c r="AA9" s="14"/>
      <c r="AB9" s="14"/>
      <c r="AC9" s="14"/>
      <c r="AD9" s="14"/>
      <c r="AE9" s="14"/>
      <c r="AF9" s="15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5"/>
      <c r="E10" s="15"/>
      <c r="F10" s="14"/>
      <c r="G10" s="14"/>
      <c r="H10" s="14"/>
      <c r="I10" s="14"/>
      <c r="J10" s="14"/>
      <c r="K10" s="15"/>
      <c r="L10" s="15"/>
      <c r="M10" s="14"/>
      <c r="N10" s="14"/>
      <c r="O10" s="14"/>
      <c r="P10" s="14"/>
      <c r="Q10" s="14"/>
      <c r="R10" s="15"/>
      <c r="S10" s="15"/>
      <c r="T10" s="14"/>
      <c r="U10" s="14"/>
      <c r="V10" s="14"/>
      <c r="W10" s="14"/>
      <c r="X10" s="14"/>
      <c r="Y10" s="15"/>
      <c r="Z10" s="15"/>
      <c r="AA10" s="14"/>
      <c r="AB10" s="14"/>
      <c r="AC10" s="14"/>
      <c r="AD10" s="14"/>
      <c r="AE10" s="14"/>
      <c r="AF10" s="15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5"/>
      <c r="E11" s="15"/>
      <c r="F11" s="14"/>
      <c r="G11" s="14"/>
      <c r="H11" s="14"/>
      <c r="I11" s="14"/>
      <c r="J11" s="14"/>
      <c r="K11" s="15"/>
      <c r="L11" s="15"/>
      <c r="M11" s="14"/>
      <c r="N11" s="14"/>
      <c r="O11" s="14"/>
      <c r="P11" s="14"/>
      <c r="Q11" s="14"/>
      <c r="R11" s="15"/>
      <c r="S11" s="15"/>
      <c r="T11" s="14"/>
      <c r="U11" s="14"/>
      <c r="V11" s="14"/>
      <c r="W11" s="14"/>
      <c r="X11" s="14"/>
      <c r="Y11" s="15"/>
      <c r="Z11" s="15"/>
      <c r="AA11" s="14"/>
      <c r="AB11" s="14"/>
      <c r="AC11" s="14"/>
      <c r="AD11" s="14"/>
      <c r="AE11" s="14"/>
      <c r="AF11" s="15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5"/>
      <c r="E12" s="15"/>
      <c r="F12" s="14"/>
      <c r="G12" s="14"/>
      <c r="H12" s="14"/>
      <c r="I12" s="14"/>
      <c r="J12" s="14"/>
      <c r="K12" s="15"/>
      <c r="L12" s="15"/>
      <c r="M12" s="14"/>
      <c r="N12" s="14"/>
      <c r="O12" s="14"/>
      <c r="P12" s="14"/>
      <c r="Q12" s="14"/>
      <c r="R12" s="15"/>
      <c r="S12" s="15"/>
      <c r="T12" s="14"/>
      <c r="U12" s="14"/>
      <c r="V12" s="14"/>
      <c r="W12" s="14"/>
      <c r="X12" s="14"/>
      <c r="Y12" s="15"/>
      <c r="Z12" s="15"/>
      <c r="AA12" s="14"/>
      <c r="AB12" s="14"/>
      <c r="AC12" s="14"/>
      <c r="AD12" s="14"/>
      <c r="AE12" s="14"/>
      <c r="AF12" s="15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5"/>
      <c r="E13" s="15"/>
      <c r="F13" s="14"/>
      <c r="G13" s="14"/>
      <c r="H13" s="14"/>
      <c r="I13" s="14"/>
      <c r="J13" s="14"/>
      <c r="K13" s="15"/>
      <c r="L13" s="15"/>
      <c r="M13" s="14"/>
      <c r="N13" s="14"/>
      <c r="O13" s="14"/>
      <c r="P13" s="14"/>
      <c r="Q13" s="14"/>
      <c r="R13" s="15"/>
      <c r="S13" s="15"/>
      <c r="T13" s="14"/>
      <c r="U13" s="14"/>
      <c r="V13" s="14"/>
      <c r="W13" s="14"/>
      <c r="X13" s="14"/>
      <c r="Y13" s="15"/>
      <c r="Z13" s="15"/>
      <c r="AA13" s="14"/>
      <c r="AB13" s="14"/>
      <c r="AC13" s="14"/>
      <c r="AD13" s="14"/>
      <c r="AE13" s="14"/>
      <c r="AF13" s="15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5"/>
      <c r="E14" s="15"/>
      <c r="F14" s="14"/>
      <c r="G14" s="14"/>
      <c r="H14" s="14"/>
      <c r="I14" s="14"/>
      <c r="J14" s="14"/>
      <c r="K14" s="15"/>
      <c r="L14" s="15"/>
      <c r="M14" s="14"/>
      <c r="N14" s="14"/>
      <c r="O14" s="14"/>
      <c r="P14" s="14"/>
      <c r="Q14" s="14"/>
      <c r="R14" s="15"/>
      <c r="S14" s="15"/>
      <c r="T14" s="14"/>
      <c r="U14" s="14"/>
      <c r="V14" s="14"/>
      <c r="W14" s="14"/>
      <c r="X14" s="14"/>
      <c r="Y14" s="15"/>
      <c r="Z14" s="15"/>
      <c r="AA14" s="14"/>
      <c r="AB14" s="14"/>
      <c r="AC14" s="14"/>
      <c r="AD14" s="14"/>
      <c r="AE14" s="14"/>
      <c r="AF14" s="15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5"/>
      <c r="E15" s="15"/>
      <c r="F15" s="14"/>
      <c r="G15" s="14"/>
      <c r="H15" s="14"/>
      <c r="I15" s="14"/>
      <c r="J15" s="14"/>
      <c r="K15" s="15"/>
      <c r="L15" s="15"/>
      <c r="M15" s="14"/>
      <c r="N15" s="14"/>
      <c r="O15" s="14"/>
      <c r="P15" s="14"/>
      <c r="Q15" s="14"/>
      <c r="R15" s="15"/>
      <c r="S15" s="15"/>
      <c r="T15" s="14"/>
      <c r="U15" s="14"/>
      <c r="V15" s="14"/>
      <c r="W15" s="14"/>
      <c r="X15" s="14"/>
      <c r="Y15" s="15"/>
      <c r="Z15" s="15"/>
      <c r="AA15" s="14"/>
      <c r="AB15" s="14"/>
      <c r="AC15" s="14"/>
      <c r="AD15" s="14"/>
      <c r="AE15" s="14"/>
      <c r="AF15" s="15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5"/>
      <c r="E16" s="15"/>
      <c r="F16" s="14"/>
      <c r="G16" s="14"/>
      <c r="H16" s="14"/>
      <c r="I16" s="14"/>
      <c r="J16" s="14"/>
      <c r="K16" s="15"/>
      <c r="L16" s="15"/>
      <c r="M16" s="14"/>
      <c r="N16" s="14"/>
      <c r="O16" s="14"/>
      <c r="P16" s="14"/>
      <c r="Q16" s="14"/>
      <c r="R16" s="15"/>
      <c r="S16" s="15"/>
      <c r="T16" s="14"/>
      <c r="U16" s="14"/>
      <c r="V16" s="14"/>
      <c r="W16" s="14"/>
      <c r="X16" s="14"/>
      <c r="Y16" s="15"/>
      <c r="Z16" s="15"/>
      <c r="AA16" s="14"/>
      <c r="AB16" s="14"/>
      <c r="AC16" s="14"/>
      <c r="AD16" s="14"/>
      <c r="AE16" s="14"/>
      <c r="AF16" s="15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5"/>
      <c r="E17" s="15"/>
      <c r="F17" s="14"/>
      <c r="G17" s="14"/>
      <c r="H17" s="14"/>
      <c r="I17" s="14"/>
      <c r="J17" s="14"/>
      <c r="K17" s="15"/>
      <c r="L17" s="15"/>
      <c r="M17" s="14"/>
      <c r="N17" s="14"/>
      <c r="O17" s="14"/>
      <c r="P17" s="14"/>
      <c r="Q17" s="14"/>
      <c r="R17" s="15"/>
      <c r="S17" s="15"/>
      <c r="T17" s="14"/>
      <c r="U17" s="14"/>
      <c r="V17" s="14"/>
      <c r="W17" s="14"/>
      <c r="X17" s="14"/>
      <c r="Y17" s="15"/>
      <c r="Z17" s="15"/>
      <c r="AA17" s="14"/>
      <c r="AB17" s="14"/>
      <c r="AC17" s="14"/>
      <c r="AD17" s="14"/>
      <c r="AE17" s="14"/>
      <c r="AF17" s="15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5"/>
      <c r="E18" s="15"/>
      <c r="F18" s="14"/>
      <c r="G18" s="14"/>
      <c r="H18" s="14"/>
      <c r="I18" s="14"/>
      <c r="J18" s="14"/>
      <c r="K18" s="15"/>
      <c r="L18" s="15"/>
      <c r="M18" s="14"/>
      <c r="N18" s="14"/>
      <c r="O18" s="14"/>
      <c r="P18" s="14"/>
      <c r="Q18" s="14"/>
      <c r="R18" s="15"/>
      <c r="S18" s="15"/>
      <c r="T18" s="14"/>
      <c r="U18" s="14"/>
      <c r="V18" s="14"/>
      <c r="W18" s="14"/>
      <c r="X18" s="14"/>
      <c r="Y18" s="15"/>
      <c r="Z18" s="15"/>
      <c r="AA18" s="14"/>
      <c r="AB18" s="14"/>
      <c r="AC18" s="14"/>
      <c r="AD18" s="14"/>
      <c r="AE18" s="14"/>
      <c r="AF18" s="15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5"/>
      <c r="E19" s="15"/>
      <c r="F19" s="14"/>
      <c r="G19" s="14"/>
      <c r="H19" s="14"/>
      <c r="I19" s="14"/>
      <c r="J19" s="14"/>
      <c r="K19" s="15"/>
      <c r="L19" s="15"/>
      <c r="M19" s="14"/>
      <c r="N19" s="14"/>
      <c r="O19" s="14"/>
      <c r="P19" s="14"/>
      <c r="Q19" s="14"/>
      <c r="R19" s="15"/>
      <c r="S19" s="15"/>
      <c r="T19" s="14"/>
      <c r="U19" s="14"/>
      <c r="V19" s="14"/>
      <c r="W19" s="14"/>
      <c r="X19" s="14"/>
      <c r="Y19" s="15"/>
      <c r="Z19" s="15"/>
      <c r="AA19" s="14"/>
      <c r="AB19" s="14"/>
      <c r="AC19" s="14"/>
      <c r="AD19" s="14"/>
      <c r="AE19" s="14"/>
      <c r="AF19" s="15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5"/>
      <c r="E20" s="15"/>
      <c r="F20" s="14"/>
      <c r="G20" s="14"/>
      <c r="H20" s="14"/>
      <c r="I20" s="14"/>
      <c r="J20" s="14"/>
      <c r="K20" s="15"/>
      <c r="L20" s="15"/>
      <c r="M20" s="14"/>
      <c r="N20" s="14"/>
      <c r="O20" s="14"/>
      <c r="P20" s="14"/>
      <c r="Q20" s="14"/>
      <c r="R20" s="15"/>
      <c r="S20" s="15"/>
      <c r="T20" s="14"/>
      <c r="U20" s="14"/>
      <c r="V20" s="14"/>
      <c r="W20" s="14"/>
      <c r="X20" s="14"/>
      <c r="Y20" s="15"/>
      <c r="Z20" s="15"/>
      <c r="AA20" s="14"/>
      <c r="AB20" s="14"/>
      <c r="AC20" s="14"/>
      <c r="AD20" s="14"/>
      <c r="AE20" s="14"/>
      <c r="AF20" s="15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5"/>
      <c r="E21" s="15"/>
      <c r="F21" s="14"/>
      <c r="G21" s="14"/>
      <c r="H21" s="14"/>
      <c r="I21" s="14"/>
      <c r="J21" s="14"/>
      <c r="K21" s="15"/>
      <c r="L21" s="15"/>
      <c r="M21" s="14"/>
      <c r="N21" s="14"/>
      <c r="O21" s="14"/>
      <c r="P21" s="14"/>
      <c r="Q21" s="14"/>
      <c r="R21" s="15"/>
      <c r="S21" s="15"/>
      <c r="T21" s="14"/>
      <c r="U21" s="14"/>
      <c r="V21" s="14"/>
      <c r="W21" s="14"/>
      <c r="X21" s="14"/>
      <c r="Y21" s="15"/>
      <c r="Z21" s="15"/>
      <c r="AA21" s="14"/>
      <c r="AB21" s="14"/>
      <c r="AC21" s="14"/>
      <c r="AD21" s="14"/>
      <c r="AE21" s="14"/>
      <c r="AF21" s="15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5"/>
      <c r="E22" s="15"/>
      <c r="F22" s="14"/>
      <c r="G22" s="14"/>
      <c r="H22" s="14"/>
      <c r="I22" s="14"/>
      <c r="J22" s="14"/>
      <c r="K22" s="15"/>
      <c r="L22" s="15"/>
      <c r="M22" s="14"/>
      <c r="N22" s="14"/>
      <c r="O22" s="14"/>
      <c r="P22" s="14"/>
      <c r="Q22" s="14"/>
      <c r="R22" s="15"/>
      <c r="S22" s="15"/>
      <c r="T22" s="14"/>
      <c r="U22" s="14"/>
      <c r="V22" s="14"/>
      <c r="W22" s="14"/>
      <c r="X22" s="14"/>
      <c r="Y22" s="15"/>
      <c r="Z22" s="15"/>
      <c r="AA22" s="14"/>
      <c r="AB22" s="14"/>
      <c r="AC22" s="14"/>
      <c r="AD22" s="14"/>
      <c r="AE22" s="14"/>
      <c r="AF22" s="15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5"/>
      <c r="E23" s="15"/>
      <c r="F23" s="14"/>
      <c r="G23" s="14"/>
      <c r="H23" s="14"/>
      <c r="I23" s="14"/>
      <c r="J23" s="14"/>
      <c r="K23" s="15"/>
      <c r="L23" s="15"/>
      <c r="M23" s="14"/>
      <c r="N23" s="14"/>
      <c r="O23" s="14"/>
      <c r="P23" s="14"/>
      <c r="Q23" s="14"/>
      <c r="R23" s="15"/>
      <c r="S23" s="15"/>
      <c r="T23" s="14"/>
      <c r="U23" s="14"/>
      <c r="V23" s="14"/>
      <c r="W23" s="14"/>
      <c r="X23" s="14"/>
      <c r="Y23" s="15"/>
      <c r="Z23" s="15"/>
      <c r="AA23" s="14"/>
      <c r="AB23" s="14"/>
      <c r="AC23" s="14"/>
      <c r="AD23" s="14"/>
      <c r="AE23" s="14"/>
      <c r="AF23" s="15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5"/>
      <c r="E24" s="15"/>
      <c r="F24" s="14"/>
      <c r="G24" s="14"/>
      <c r="H24" s="14"/>
      <c r="I24" s="14"/>
      <c r="J24" s="14"/>
      <c r="K24" s="15"/>
      <c r="L24" s="15"/>
      <c r="M24" s="14"/>
      <c r="N24" s="14"/>
      <c r="O24" s="14"/>
      <c r="P24" s="14"/>
      <c r="Q24" s="14"/>
      <c r="R24" s="15"/>
      <c r="S24" s="15"/>
      <c r="T24" s="14"/>
      <c r="U24" s="14"/>
      <c r="V24" s="14"/>
      <c r="W24" s="14"/>
      <c r="X24" s="14"/>
      <c r="Y24" s="15"/>
      <c r="Z24" s="15"/>
      <c r="AA24" s="14"/>
      <c r="AB24" s="14"/>
      <c r="AC24" s="14"/>
      <c r="AD24" s="14"/>
      <c r="AE24" s="14"/>
      <c r="AF24" s="15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5"/>
      <c r="E25" s="15"/>
      <c r="F25" s="14"/>
      <c r="G25" s="14"/>
      <c r="H25" s="14"/>
      <c r="I25" s="14"/>
      <c r="J25" s="14"/>
      <c r="K25" s="15"/>
      <c r="L25" s="15"/>
      <c r="M25" s="14"/>
      <c r="N25" s="14"/>
      <c r="O25" s="14"/>
      <c r="P25" s="14"/>
      <c r="Q25" s="14"/>
      <c r="R25" s="15"/>
      <c r="S25" s="15"/>
      <c r="T25" s="14"/>
      <c r="U25" s="14"/>
      <c r="V25" s="14"/>
      <c r="W25" s="14"/>
      <c r="X25" s="14"/>
      <c r="Y25" s="15"/>
      <c r="Z25" s="15"/>
      <c r="AA25" s="14"/>
      <c r="AB25" s="14"/>
      <c r="AC25" s="14"/>
      <c r="AD25" s="14"/>
      <c r="AE25" s="14"/>
      <c r="AF25" s="15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5"/>
      <c r="E26" s="15"/>
      <c r="F26" s="14"/>
      <c r="G26" s="14"/>
      <c r="H26" s="14"/>
      <c r="I26" s="14"/>
      <c r="J26" s="14"/>
      <c r="K26" s="15"/>
      <c r="L26" s="15"/>
      <c r="M26" s="14"/>
      <c r="N26" s="14"/>
      <c r="O26" s="14"/>
      <c r="P26" s="14"/>
      <c r="Q26" s="14"/>
      <c r="R26" s="15"/>
      <c r="S26" s="15"/>
      <c r="T26" s="14"/>
      <c r="U26" s="14"/>
      <c r="V26" s="14"/>
      <c r="W26" s="14"/>
      <c r="X26" s="14"/>
      <c r="Y26" s="15"/>
      <c r="Z26" s="15"/>
      <c r="AA26" s="14"/>
      <c r="AB26" s="14"/>
      <c r="AC26" s="14"/>
      <c r="AD26" s="14"/>
      <c r="AE26" s="14"/>
      <c r="AF26" s="15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5"/>
      <c r="E27" s="15"/>
      <c r="F27" s="14"/>
      <c r="G27" s="14"/>
      <c r="H27" s="14"/>
      <c r="I27" s="14"/>
      <c r="J27" s="14"/>
      <c r="K27" s="15"/>
      <c r="L27" s="15"/>
      <c r="M27" s="14"/>
      <c r="N27" s="14"/>
      <c r="O27" s="14"/>
      <c r="P27" s="14"/>
      <c r="Q27" s="14"/>
      <c r="R27" s="15"/>
      <c r="S27" s="15"/>
      <c r="T27" s="14"/>
      <c r="U27" s="14"/>
      <c r="V27" s="14"/>
      <c r="W27" s="14"/>
      <c r="X27" s="14"/>
      <c r="Y27" s="15"/>
      <c r="Z27" s="15"/>
      <c r="AA27" s="14"/>
      <c r="AB27" s="14"/>
      <c r="AC27" s="14"/>
      <c r="AD27" s="14"/>
      <c r="AE27" s="14"/>
      <c r="AF27" s="15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5"/>
      <c r="E28" s="15"/>
      <c r="F28" s="14"/>
      <c r="G28" s="14"/>
      <c r="H28" s="14"/>
      <c r="I28" s="14"/>
      <c r="J28" s="14"/>
      <c r="K28" s="15"/>
      <c r="L28" s="15"/>
      <c r="M28" s="14"/>
      <c r="N28" s="14"/>
      <c r="O28" s="14"/>
      <c r="P28" s="14"/>
      <c r="Q28" s="14"/>
      <c r="R28" s="15"/>
      <c r="S28" s="15"/>
      <c r="T28" s="14"/>
      <c r="U28" s="14"/>
      <c r="V28" s="14"/>
      <c r="W28" s="14"/>
      <c r="X28" s="14"/>
      <c r="Y28" s="15"/>
      <c r="Z28" s="15"/>
      <c r="AA28" s="14"/>
      <c r="AB28" s="14"/>
      <c r="AC28" s="14"/>
      <c r="AD28" s="14"/>
      <c r="AE28" s="14"/>
      <c r="AF28" s="15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5"/>
      <c r="E29" s="15"/>
      <c r="F29" s="14"/>
      <c r="G29" s="14"/>
      <c r="H29" s="14"/>
      <c r="I29" s="14"/>
      <c r="J29" s="14"/>
      <c r="K29" s="15"/>
      <c r="L29" s="15"/>
      <c r="M29" s="14"/>
      <c r="N29" s="14"/>
      <c r="O29" s="14"/>
      <c r="P29" s="14"/>
      <c r="Q29" s="14"/>
      <c r="R29" s="15"/>
      <c r="S29" s="15"/>
      <c r="T29" s="14"/>
      <c r="U29" s="14"/>
      <c r="V29" s="14"/>
      <c r="W29" s="14"/>
      <c r="X29" s="14"/>
      <c r="Y29" s="15"/>
      <c r="Z29" s="15"/>
      <c r="AA29" s="14"/>
      <c r="AB29" s="14"/>
      <c r="AC29" s="14"/>
      <c r="AD29" s="14"/>
      <c r="AE29" s="14"/>
      <c r="AF29" s="15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5"/>
      <c r="E30" s="15"/>
      <c r="F30" s="14"/>
      <c r="G30" s="14"/>
      <c r="H30" s="14"/>
      <c r="I30" s="14"/>
      <c r="J30" s="14"/>
      <c r="K30" s="15"/>
      <c r="L30" s="15"/>
      <c r="M30" s="14"/>
      <c r="N30" s="14"/>
      <c r="O30" s="14"/>
      <c r="P30" s="14"/>
      <c r="Q30" s="14"/>
      <c r="R30" s="15"/>
      <c r="S30" s="15"/>
      <c r="T30" s="14"/>
      <c r="U30" s="14"/>
      <c r="V30" s="14"/>
      <c r="W30" s="14"/>
      <c r="X30" s="14"/>
      <c r="Y30" s="15"/>
      <c r="Z30" s="15"/>
      <c r="AA30" s="14"/>
      <c r="AB30" s="14"/>
      <c r="AC30" s="14"/>
      <c r="AD30" s="14"/>
      <c r="AE30" s="14"/>
      <c r="AF30" s="15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5"/>
      <c r="E31" s="15"/>
      <c r="F31" s="14"/>
      <c r="G31" s="14"/>
      <c r="H31" s="14"/>
      <c r="I31" s="14"/>
      <c r="J31" s="14"/>
      <c r="K31" s="15"/>
      <c r="L31" s="15"/>
      <c r="M31" s="14"/>
      <c r="N31" s="14"/>
      <c r="O31" s="14"/>
      <c r="P31" s="14"/>
      <c r="Q31" s="14"/>
      <c r="R31" s="15"/>
      <c r="S31" s="15"/>
      <c r="T31" s="14"/>
      <c r="U31" s="14"/>
      <c r="V31" s="14"/>
      <c r="W31" s="14"/>
      <c r="X31" s="14"/>
      <c r="Y31" s="15"/>
      <c r="Z31" s="15"/>
      <c r="AA31" s="14"/>
      <c r="AB31" s="14"/>
      <c r="AC31" s="14"/>
      <c r="AD31" s="14"/>
      <c r="AE31" s="14"/>
      <c r="AF31" s="15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5"/>
      <c r="E32" s="15"/>
      <c r="F32" s="14"/>
      <c r="G32" s="14"/>
      <c r="H32" s="14"/>
      <c r="I32" s="14"/>
      <c r="J32" s="14"/>
      <c r="K32" s="15"/>
      <c r="L32" s="15"/>
      <c r="M32" s="14"/>
      <c r="N32" s="14"/>
      <c r="O32" s="14"/>
      <c r="P32" s="14"/>
      <c r="Q32" s="14"/>
      <c r="R32" s="15"/>
      <c r="S32" s="15"/>
      <c r="T32" s="14"/>
      <c r="U32" s="14"/>
      <c r="V32" s="14"/>
      <c r="W32" s="14"/>
      <c r="X32" s="14"/>
      <c r="Y32" s="15"/>
      <c r="Z32" s="15"/>
      <c r="AA32" s="14"/>
      <c r="AB32" s="14"/>
      <c r="AC32" s="14"/>
      <c r="AD32" s="14"/>
      <c r="AE32" s="14"/>
      <c r="AF32" s="15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5"/>
      <c r="E33" s="15"/>
      <c r="F33" s="14"/>
      <c r="G33" s="14"/>
      <c r="H33" s="14"/>
      <c r="I33" s="14"/>
      <c r="J33" s="14"/>
      <c r="K33" s="15"/>
      <c r="L33" s="15"/>
      <c r="M33" s="14"/>
      <c r="N33" s="14"/>
      <c r="O33" s="14"/>
      <c r="P33" s="14"/>
      <c r="Q33" s="14"/>
      <c r="R33" s="15"/>
      <c r="S33" s="15"/>
      <c r="T33" s="14"/>
      <c r="U33" s="14"/>
      <c r="V33" s="14"/>
      <c r="W33" s="14"/>
      <c r="X33" s="14"/>
      <c r="Y33" s="15"/>
      <c r="Z33" s="15"/>
      <c r="AA33" s="14"/>
      <c r="AB33" s="14"/>
      <c r="AC33" s="14"/>
      <c r="AD33" s="14"/>
      <c r="AE33" s="14"/>
      <c r="AF33" s="15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5"/>
      <c r="E34" s="15"/>
      <c r="F34" s="14"/>
      <c r="G34" s="14"/>
      <c r="H34" s="14"/>
      <c r="I34" s="14"/>
      <c r="J34" s="14"/>
      <c r="K34" s="15"/>
      <c r="L34" s="15"/>
      <c r="M34" s="14"/>
      <c r="N34" s="14"/>
      <c r="O34" s="14"/>
      <c r="P34" s="14"/>
      <c r="Q34" s="14"/>
      <c r="R34" s="15"/>
      <c r="S34" s="15"/>
      <c r="T34" s="14"/>
      <c r="U34" s="14"/>
      <c r="V34" s="14"/>
      <c r="W34" s="14"/>
      <c r="X34" s="14"/>
      <c r="Y34" s="15"/>
      <c r="Z34" s="15"/>
      <c r="AA34" s="14"/>
      <c r="AB34" s="14"/>
      <c r="AC34" s="14"/>
      <c r="AD34" s="14"/>
      <c r="AE34" s="14"/>
      <c r="AF34" s="15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12" priority="1">
      <formula>B$2&lt;&gt;""</formula>
    </cfRule>
  </conditionalFormatting>
  <conditionalFormatting sqref="B5:AF34">
    <cfRule type="expression" dxfId="13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56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1">
        <f>DATE(2027,8,1)</f>
        <v>46600</v>
      </c>
      <c r="C3" s="10">
        <f>DATE(2027,8,2)</f>
        <v>46601</v>
      </c>
      <c r="D3" s="10">
        <f>DATE(2027,8,3)</f>
        <v>46602</v>
      </c>
      <c r="E3" s="10">
        <f>DATE(2027,8,4)</f>
        <v>46603</v>
      </c>
      <c r="F3" s="10">
        <f>DATE(2027,8,5)</f>
        <v>46604</v>
      </c>
      <c r="G3" s="10">
        <f>DATE(2027,8,6)</f>
        <v>46605</v>
      </c>
      <c r="H3" s="11">
        <f>DATE(2027,8,7)</f>
        <v>46606</v>
      </c>
      <c r="I3" s="11">
        <f>DATE(2027,8,8)</f>
        <v>46607</v>
      </c>
      <c r="J3" s="10">
        <f>DATE(2027,8,9)</f>
        <v>46608</v>
      </c>
      <c r="K3" s="10">
        <f>DATE(2027,8,10)</f>
        <v>46609</v>
      </c>
      <c r="L3" s="10">
        <f>DATE(2027,8,11)</f>
        <v>46610</v>
      </c>
      <c r="M3" s="10">
        <f>DATE(2027,8,12)</f>
        <v>46611</v>
      </c>
      <c r="N3" s="10">
        <f>DATE(2027,8,13)</f>
        <v>46612</v>
      </c>
      <c r="O3" s="11">
        <f>DATE(2027,8,14)</f>
        <v>46613</v>
      </c>
      <c r="P3" s="11">
        <f>DATE(2027,8,15)</f>
        <v>46614</v>
      </c>
      <c r="Q3" s="10">
        <f>DATE(2027,8,16)</f>
        <v>46615</v>
      </c>
      <c r="R3" s="10">
        <f>DATE(2027,8,17)</f>
        <v>46616</v>
      </c>
      <c r="S3" s="10">
        <f>DATE(2027,8,18)</f>
        <v>46617</v>
      </c>
      <c r="T3" s="10">
        <f>DATE(2027,8,19)</f>
        <v>46618</v>
      </c>
      <c r="U3" s="10">
        <f>DATE(2027,8,20)</f>
        <v>46619</v>
      </c>
      <c r="V3" s="11">
        <f>DATE(2027,8,21)</f>
        <v>46620</v>
      </c>
      <c r="W3" s="11">
        <f>DATE(2027,8,22)</f>
        <v>46621</v>
      </c>
      <c r="X3" s="10">
        <f>DATE(2027,8,23)</f>
        <v>46622</v>
      </c>
      <c r="Y3" s="10">
        <f>DATE(2027,8,24)</f>
        <v>46623</v>
      </c>
      <c r="Z3" s="10">
        <f>DATE(2027,8,25)</f>
        <v>46624</v>
      </c>
      <c r="AA3" s="10">
        <f>DATE(2027,8,26)</f>
        <v>46625</v>
      </c>
      <c r="AB3" s="10">
        <f>DATE(2027,8,27)</f>
        <v>46626</v>
      </c>
      <c r="AC3" s="11">
        <f>DATE(2027,8,28)</f>
        <v>46627</v>
      </c>
      <c r="AD3" s="11">
        <f>DATE(2027,8,29)</f>
        <v>46628</v>
      </c>
      <c r="AE3" s="10">
        <f>DATE(2027,8,30)</f>
        <v>46629</v>
      </c>
      <c r="AF3" s="10">
        <f>DATE(2027,8,31)</f>
        <v>46630</v>
      </c>
    </row>
    <row r="4" spans="1:33" x14ac:dyDescent="0.25">
      <c r="A4" s="2" t="s">
        <v>33</v>
      </c>
      <c r="B4" s="13" t="s">
        <v>44</v>
      </c>
      <c r="C4" s="12" t="s">
        <v>45</v>
      </c>
      <c r="D4" s="12" t="s">
        <v>46</v>
      </c>
      <c r="E4" s="12" t="s">
        <v>47</v>
      </c>
      <c r="F4" s="12" t="s">
        <v>48</v>
      </c>
      <c r="G4" s="12" t="s">
        <v>42</v>
      </c>
      <c r="H4" s="13" t="s">
        <v>43</v>
      </c>
      <c r="I4" s="13" t="s">
        <v>44</v>
      </c>
      <c r="J4" s="12" t="s">
        <v>45</v>
      </c>
      <c r="K4" s="12" t="s">
        <v>46</v>
      </c>
      <c r="L4" s="12" t="s">
        <v>47</v>
      </c>
      <c r="M4" s="12" t="s">
        <v>48</v>
      </c>
      <c r="N4" s="12" t="s">
        <v>42</v>
      </c>
      <c r="O4" s="13" t="s">
        <v>43</v>
      </c>
      <c r="P4" s="13" t="s">
        <v>44</v>
      </c>
      <c r="Q4" s="12" t="s">
        <v>45</v>
      </c>
      <c r="R4" s="12" t="s">
        <v>46</v>
      </c>
      <c r="S4" s="12" t="s">
        <v>47</v>
      </c>
      <c r="T4" s="12" t="s">
        <v>48</v>
      </c>
      <c r="U4" s="12" t="s">
        <v>42</v>
      </c>
      <c r="V4" s="13" t="s">
        <v>43</v>
      </c>
      <c r="W4" s="13" t="s">
        <v>44</v>
      </c>
      <c r="X4" s="12" t="s">
        <v>45</v>
      </c>
      <c r="Y4" s="12" t="s">
        <v>46</v>
      </c>
      <c r="Z4" s="12" t="s">
        <v>47</v>
      </c>
      <c r="AA4" s="12" t="s">
        <v>48</v>
      </c>
      <c r="AB4" s="12" t="s">
        <v>42</v>
      </c>
      <c r="AC4" s="13" t="s">
        <v>43</v>
      </c>
      <c r="AD4" s="13" t="s">
        <v>44</v>
      </c>
      <c r="AE4" s="12" t="s">
        <v>45</v>
      </c>
      <c r="AF4" s="12" t="s">
        <v>46</v>
      </c>
      <c r="AG4" s="2" t="s">
        <v>49</v>
      </c>
    </row>
    <row r="5" spans="1:33" x14ac:dyDescent="0.25">
      <c r="A5" s="7" t="str">
        <f>IF('Übersicht'!A5="","",'Übersicht'!A5)</f>
        <v/>
      </c>
      <c r="B5" s="15"/>
      <c r="C5" s="14"/>
      <c r="D5" s="14"/>
      <c r="E5" s="14"/>
      <c r="F5" s="14"/>
      <c r="G5" s="14"/>
      <c r="H5" s="15"/>
      <c r="I5" s="15"/>
      <c r="J5" s="14"/>
      <c r="K5" s="14"/>
      <c r="L5" s="14"/>
      <c r="M5" s="14"/>
      <c r="N5" s="14"/>
      <c r="O5" s="15"/>
      <c r="P5" s="15"/>
      <c r="Q5" s="14"/>
      <c r="R5" s="14"/>
      <c r="S5" s="14"/>
      <c r="T5" s="14"/>
      <c r="U5" s="14"/>
      <c r="V5" s="15"/>
      <c r="W5" s="15"/>
      <c r="X5" s="14"/>
      <c r="Y5" s="14"/>
      <c r="Z5" s="14"/>
      <c r="AA5" s="14"/>
      <c r="AB5" s="14"/>
      <c r="AC5" s="15"/>
      <c r="AD5" s="15"/>
      <c r="AE5" s="14"/>
      <c r="AF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5"/>
      <c r="C6" s="14"/>
      <c r="D6" s="14"/>
      <c r="E6" s="14"/>
      <c r="F6" s="14"/>
      <c r="G6" s="14"/>
      <c r="H6" s="15"/>
      <c r="I6" s="15"/>
      <c r="J6" s="14"/>
      <c r="K6" s="14"/>
      <c r="L6" s="14"/>
      <c r="M6" s="14"/>
      <c r="N6" s="14"/>
      <c r="O6" s="15"/>
      <c r="P6" s="15"/>
      <c r="Q6" s="14"/>
      <c r="R6" s="14"/>
      <c r="S6" s="14"/>
      <c r="T6" s="14"/>
      <c r="U6" s="14"/>
      <c r="V6" s="15"/>
      <c r="W6" s="15"/>
      <c r="X6" s="14"/>
      <c r="Y6" s="14"/>
      <c r="Z6" s="14"/>
      <c r="AA6" s="14"/>
      <c r="AB6" s="14"/>
      <c r="AC6" s="15"/>
      <c r="AD6" s="15"/>
      <c r="AE6" s="14"/>
      <c r="AF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5"/>
      <c r="C7" s="14"/>
      <c r="D7" s="14"/>
      <c r="E7" s="14"/>
      <c r="F7" s="14"/>
      <c r="G7" s="14"/>
      <c r="H7" s="15"/>
      <c r="I7" s="15"/>
      <c r="J7" s="14"/>
      <c r="K7" s="14"/>
      <c r="L7" s="14"/>
      <c r="M7" s="14"/>
      <c r="N7" s="14"/>
      <c r="O7" s="15"/>
      <c r="P7" s="15"/>
      <c r="Q7" s="14"/>
      <c r="R7" s="14"/>
      <c r="S7" s="14"/>
      <c r="T7" s="14"/>
      <c r="U7" s="14"/>
      <c r="V7" s="15"/>
      <c r="W7" s="15"/>
      <c r="X7" s="14"/>
      <c r="Y7" s="14"/>
      <c r="Z7" s="14"/>
      <c r="AA7" s="14"/>
      <c r="AB7" s="14"/>
      <c r="AC7" s="15"/>
      <c r="AD7" s="15"/>
      <c r="AE7" s="14"/>
      <c r="AF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5"/>
      <c r="C8" s="14"/>
      <c r="D8" s="14"/>
      <c r="E8" s="14"/>
      <c r="F8" s="14"/>
      <c r="G8" s="14"/>
      <c r="H8" s="15"/>
      <c r="I8" s="15"/>
      <c r="J8" s="14"/>
      <c r="K8" s="14"/>
      <c r="L8" s="14"/>
      <c r="M8" s="14"/>
      <c r="N8" s="14"/>
      <c r="O8" s="15"/>
      <c r="P8" s="15"/>
      <c r="Q8" s="14"/>
      <c r="R8" s="14"/>
      <c r="S8" s="14"/>
      <c r="T8" s="14"/>
      <c r="U8" s="14"/>
      <c r="V8" s="15"/>
      <c r="W8" s="15"/>
      <c r="X8" s="14"/>
      <c r="Y8" s="14"/>
      <c r="Z8" s="14"/>
      <c r="AA8" s="14"/>
      <c r="AB8" s="14"/>
      <c r="AC8" s="15"/>
      <c r="AD8" s="15"/>
      <c r="AE8" s="14"/>
      <c r="AF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5"/>
      <c r="C9" s="14"/>
      <c r="D9" s="14"/>
      <c r="E9" s="14"/>
      <c r="F9" s="14"/>
      <c r="G9" s="14"/>
      <c r="H9" s="15"/>
      <c r="I9" s="15"/>
      <c r="J9" s="14"/>
      <c r="K9" s="14"/>
      <c r="L9" s="14"/>
      <c r="M9" s="14"/>
      <c r="N9" s="14"/>
      <c r="O9" s="15"/>
      <c r="P9" s="15"/>
      <c r="Q9" s="14"/>
      <c r="R9" s="14"/>
      <c r="S9" s="14"/>
      <c r="T9" s="14"/>
      <c r="U9" s="14"/>
      <c r="V9" s="15"/>
      <c r="W9" s="15"/>
      <c r="X9" s="14"/>
      <c r="Y9" s="14"/>
      <c r="Z9" s="14"/>
      <c r="AA9" s="14"/>
      <c r="AB9" s="14"/>
      <c r="AC9" s="15"/>
      <c r="AD9" s="15"/>
      <c r="AE9" s="14"/>
      <c r="AF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5"/>
      <c r="C10" s="14"/>
      <c r="D10" s="14"/>
      <c r="E10" s="14"/>
      <c r="F10" s="14"/>
      <c r="G10" s="14"/>
      <c r="H10" s="15"/>
      <c r="I10" s="15"/>
      <c r="J10" s="14"/>
      <c r="K10" s="14"/>
      <c r="L10" s="14"/>
      <c r="M10" s="14"/>
      <c r="N10" s="14"/>
      <c r="O10" s="15"/>
      <c r="P10" s="15"/>
      <c r="Q10" s="14"/>
      <c r="R10" s="14"/>
      <c r="S10" s="14"/>
      <c r="T10" s="14"/>
      <c r="U10" s="14"/>
      <c r="V10" s="15"/>
      <c r="W10" s="15"/>
      <c r="X10" s="14"/>
      <c r="Y10" s="14"/>
      <c r="Z10" s="14"/>
      <c r="AA10" s="14"/>
      <c r="AB10" s="14"/>
      <c r="AC10" s="15"/>
      <c r="AD10" s="15"/>
      <c r="AE10" s="14"/>
      <c r="AF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5"/>
      <c r="C11" s="14"/>
      <c r="D11" s="14"/>
      <c r="E11" s="14"/>
      <c r="F11" s="14"/>
      <c r="G11" s="14"/>
      <c r="H11" s="15"/>
      <c r="I11" s="15"/>
      <c r="J11" s="14"/>
      <c r="K11" s="14"/>
      <c r="L11" s="14"/>
      <c r="M11" s="14"/>
      <c r="N11" s="14"/>
      <c r="O11" s="15"/>
      <c r="P11" s="15"/>
      <c r="Q11" s="14"/>
      <c r="R11" s="14"/>
      <c r="S11" s="14"/>
      <c r="T11" s="14"/>
      <c r="U11" s="14"/>
      <c r="V11" s="15"/>
      <c r="W11" s="15"/>
      <c r="X11" s="14"/>
      <c r="Y11" s="14"/>
      <c r="Z11" s="14"/>
      <c r="AA11" s="14"/>
      <c r="AB11" s="14"/>
      <c r="AC11" s="15"/>
      <c r="AD11" s="15"/>
      <c r="AE11" s="14"/>
      <c r="AF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5"/>
      <c r="C12" s="14"/>
      <c r="D12" s="14"/>
      <c r="E12" s="14"/>
      <c r="F12" s="14"/>
      <c r="G12" s="14"/>
      <c r="H12" s="15"/>
      <c r="I12" s="15"/>
      <c r="J12" s="14"/>
      <c r="K12" s="14"/>
      <c r="L12" s="14"/>
      <c r="M12" s="14"/>
      <c r="N12" s="14"/>
      <c r="O12" s="15"/>
      <c r="P12" s="15"/>
      <c r="Q12" s="14"/>
      <c r="R12" s="14"/>
      <c r="S12" s="14"/>
      <c r="T12" s="14"/>
      <c r="U12" s="14"/>
      <c r="V12" s="15"/>
      <c r="W12" s="15"/>
      <c r="X12" s="14"/>
      <c r="Y12" s="14"/>
      <c r="Z12" s="14"/>
      <c r="AA12" s="14"/>
      <c r="AB12" s="14"/>
      <c r="AC12" s="15"/>
      <c r="AD12" s="15"/>
      <c r="AE12" s="14"/>
      <c r="AF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5"/>
      <c r="C13" s="14"/>
      <c r="D13" s="14"/>
      <c r="E13" s="14"/>
      <c r="F13" s="14"/>
      <c r="G13" s="14"/>
      <c r="H13" s="15"/>
      <c r="I13" s="15"/>
      <c r="J13" s="14"/>
      <c r="K13" s="14"/>
      <c r="L13" s="14"/>
      <c r="M13" s="14"/>
      <c r="N13" s="14"/>
      <c r="O13" s="15"/>
      <c r="P13" s="15"/>
      <c r="Q13" s="14"/>
      <c r="R13" s="14"/>
      <c r="S13" s="14"/>
      <c r="T13" s="14"/>
      <c r="U13" s="14"/>
      <c r="V13" s="15"/>
      <c r="W13" s="15"/>
      <c r="X13" s="14"/>
      <c r="Y13" s="14"/>
      <c r="Z13" s="14"/>
      <c r="AA13" s="14"/>
      <c r="AB13" s="14"/>
      <c r="AC13" s="15"/>
      <c r="AD13" s="15"/>
      <c r="AE13" s="14"/>
      <c r="AF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5"/>
      <c r="C14" s="14"/>
      <c r="D14" s="14"/>
      <c r="E14" s="14"/>
      <c r="F14" s="14"/>
      <c r="G14" s="14"/>
      <c r="H14" s="15"/>
      <c r="I14" s="15"/>
      <c r="J14" s="14"/>
      <c r="K14" s="14"/>
      <c r="L14" s="14"/>
      <c r="M14" s="14"/>
      <c r="N14" s="14"/>
      <c r="O14" s="15"/>
      <c r="P14" s="15"/>
      <c r="Q14" s="14"/>
      <c r="R14" s="14"/>
      <c r="S14" s="14"/>
      <c r="T14" s="14"/>
      <c r="U14" s="14"/>
      <c r="V14" s="15"/>
      <c r="W14" s="15"/>
      <c r="X14" s="14"/>
      <c r="Y14" s="14"/>
      <c r="Z14" s="14"/>
      <c r="AA14" s="14"/>
      <c r="AB14" s="14"/>
      <c r="AC14" s="15"/>
      <c r="AD14" s="15"/>
      <c r="AE14" s="14"/>
      <c r="AF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5"/>
      <c r="C15" s="14"/>
      <c r="D15" s="14"/>
      <c r="E15" s="14"/>
      <c r="F15" s="14"/>
      <c r="G15" s="14"/>
      <c r="H15" s="15"/>
      <c r="I15" s="15"/>
      <c r="J15" s="14"/>
      <c r="K15" s="14"/>
      <c r="L15" s="14"/>
      <c r="M15" s="14"/>
      <c r="N15" s="14"/>
      <c r="O15" s="15"/>
      <c r="P15" s="15"/>
      <c r="Q15" s="14"/>
      <c r="R15" s="14"/>
      <c r="S15" s="14"/>
      <c r="T15" s="14"/>
      <c r="U15" s="14"/>
      <c r="V15" s="15"/>
      <c r="W15" s="15"/>
      <c r="X15" s="14"/>
      <c r="Y15" s="14"/>
      <c r="Z15" s="14"/>
      <c r="AA15" s="14"/>
      <c r="AB15" s="14"/>
      <c r="AC15" s="15"/>
      <c r="AD15" s="15"/>
      <c r="AE15" s="14"/>
      <c r="AF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5"/>
      <c r="C16" s="14"/>
      <c r="D16" s="14"/>
      <c r="E16" s="14"/>
      <c r="F16" s="14"/>
      <c r="G16" s="14"/>
      <c r="H16" s="15"/>
      <c r="I16" s="15"/>
      <c r="J16" s="14"/>
      <c r="K16" s="14"/>
      <c r="L16" s="14"/>
      <c r="M16" s="14"/>
      <c r="N16" s="14"/>
      <c r="O16" s="15"/>
      <c r="P16" s="15"/>
      <c r="Q16" s="14"/>
      <c r="R16" s="14"/>
      <c r="S16" s="14"/>
      <c r="T16" s="14"/>
      <c r="U16" s="14"/>
      <c r="V16" s="15"/>
      <c r="W16" s="15"/>
      <c r="X16" s="14"/>
      <c r="Y16" s="14"/>
      <c r="Z16" s="14"/>
      <c r="AA16" s="14"/>
      <c r="AB16" s="14"/>
      <c r="AC16" s="15"/>
      <c r="AD16" s="15"/>
      <c r="AE16" s="14"/>
      <c r="AF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5"/>
      <c r="C17" s="14"/>
      <c r="D17" s="14"/>
      <c r="E17" s="14"/>
      <c r="F17" s="14"/>
      <c r="G17" s="14"/>
      <c r="H17" s="15"/>
      <c r="I17" s="15"/>
      <c r="J17" s="14"/>
      <c r="K17" s="14"/>
      <c r="L17" s="14"/>
      <c r="M17" s="14"/>
      <c r="N17" s="14"/>
      <c r="O17" s="15"/>
      <c r="P17" s="15"/>
      <c r="Q17" s="14"/>
      <c r="R17" s="14"/>
      <c r="S17" s="14"/>
      <c r="T17" s="14"/>
      <c r="U17" s="14"/>
      <c r="V17" s="15"/>
      <c r="W17" s="15"/>
      <c r="X17" s="14"/>
      <c r="Y17" s="14"/>
      <c r="Z17" s="14"/>
      <c r="AA17" s="14"/>
      <c r="AB17" s="14"/>
      <c r="AC17" s="15"/>
      <c r="AD17" s="15"/>
      <c r="AE17" s="14"/>
      <c r="AF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5"/>
      <c r="C18" s="14"/>
      <c r="D18" s="14"/>
      <c r="E18" s="14"/>
      <c r="F18" s="14"/>
      <c r="G18" s="14"/>
      <c r="H18" s="15"/>
      <c r="I18" s="15"/>
      <c r="J18" s="14"/>
      <c r="K18" s="14"/>
      <c r="L18" s="14"/>
      <c r="M18" s="14"/>
      <c r="N18" s="14"/>
      <c r="O18" s="15"/>
      <c r="P18" s="15"/>
      <c r="Q18" s="14"/>
      <c r="R18" s="14"/>
      <c r="S18" s="14"/>
      <c r="T18" s="14"/>
      <c r="U18" s="14"/>
      <c r="V18" s="15"/>
      <c r="W18" s="15"/>
      <c r="X18" s="14"/>
      <c r="Y18" s="14"/>
      <c r="Z18" s="14"/>
      <c r="AA18" s="14"/>
      <c r="AB18" s="14"/>
      <c r="AC18" s="15"/>
      <c r="AD18" s="15"/>
      <c r="AE18" s="14"/>
      <c r="AF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5"/>
      <c r="C19" s="14"/>
      <c r="D19" s="14"/>
      <c r="E19" s="14"/>
      <c r="F19" s="14"/>
      <c r="G19" s="14"/>
      <c r="H19" s="15"/>
      <c r="I19" s="15"/>
      <c r="J19" s="14"/>
      <c r="K19" s="14"/>
      <c r="L19" s="14"/>
      <c r="M19" s="14"/>
      <c r="N19" s="14"/>
      <c r="O19" s="15"/>
      <c r="P19" s="15"/>
      <c r="Q19" s="14"/>
      <c r="R19" s="14"/>
      <c r="S19" s="14"/>
      <c r="T19" s="14"/>
      <c r="U19" s="14"/>
      <c r="V19" s="15"/>
      <c r="W19" s="15"/>
      <c r="X19" s="14"/>
      <c r="Y19" s="14"/>
      <c r="Z19" s="14"/>
      <c r="AA19" s="14"/>
      <c r="AB19" s="14"/>
      <c r="AC19" s="15"/>
      <c r="AD19" s="15"/>
      <c r="AE19" s="14"/>
      <c r="AF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5"/>
      <c r="C20" s="14"/>
      <c r="D20" s="14"/>
      <c r="E20" s="14"/>
      <c r="F20" s="14"/>
      <c r="G20" s="14"/>
      <c r="H20" s="15"/>
      <c r="I20" s="15"/>
      <c r="J20" s="14"/>
      <c r="K20" s="14"/>
      <c r="L20" s="14"/>
      <c r="M20" s="14"/>
      <c r="N20" s="14"/>
      <c r="O20" s="15"/>
      <c r="P20" s="15"/>
      <c r="Q20" s="14"/>
      <c r="R20" s="14"/>
      <c r="S20" s="14"/>
      <c r="T20" s="14"/>
      <c r="U20" s="14"/>
      <c r="V20" s="15"/>
      <c r="W20" s="15"/>
      <c r="X20" s="14"/>
      <c r="Y20" s="14"/>
      <c r="Z20" s="14"/>
      <c r="AA20" s="14"/>
      <c r="AB20" s="14"/>
      <c r="AC20" s="15"/>
      <c r="AD20" s="15"/>
      <c r="AE20" s="14"/>
      <c r="AF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5"/>
      <c r="C21" s="14"/>
      <c r="D21" s="14"/>
      <c r="E21" s="14"/>
      <c r="F21" s="14"/>
      <c r="G21" s="14"/>
      <c r="H21" s="15"/>
      <c r="I21" s="15"/>
      <c r="J21" s="14"/>
      <c r="K21" s="14"/>
      <c r="L21" s="14"/>
      <c r="M21" s="14"/>
      <c r="N21" s="14"/>
      <c r="O21" s="15"/>
      <c r="P21" s="15"/>
      <c r="Q21" s="14"/>
      <c r="R21" s="14"/>
      <c r="S21" s="14"/>
      <c r="T21" s="14"/>
      <c r="U21" s="14"/>
      <c r="V21" s="15"/>
      <c r="W21" s="15"/>
      <c r="X21" s="14"/>
      <c r="Y21" s="14"/>
      <c r="Z21" s="14"/>
      <c r="AA21" s="14"/>
      <c r="AB21" s="14"/>
      <c r="AC21" s="15"/>
      <c r="AD21" s="15"/>
      <c r="AE21" s="14"/>
      <c r="AF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5"/>
      <c r="C22" s="14"/>
      <c r="D22" s="14"/>
      <c r="E22" s="14"/>
      <c r="F22" s="14"/>
      <c r="G22" s="14"/>
      <c r="H22" s="15"/>
      <c r="I22" s="15"/>
      <c r="J22" s="14"/>
      <c r="K22" s="14"/>
      <c r="L22" s="14"/>
      <c r="M22" s="14"/>
      <c r="N22" s="14"/>
      <c r="O22" s="15"/>
      <c r="P22" s="15"/>
      <c r="Q22" s="14"/>
      <c r="R22" s="14"/>
      <c r="S22" s="14"/>
      <c r="T22" s="14"/>
      <c r="U22" s="14"/>
      <c r="V22" s="15"/>
      <c r="W22" s="15"/>
      <c r="X22" s="14"/>
      <c r="Y22" s="14"/>
      <c r="Z22" s="14"/>
      <c r="AA22" s="14"/>
      <c r="AB22" s="14"/>
      <c r="AC22" s="15"/>
      <c r="AD22" s="15"/>
      <c r="AE22" s="14"/>
      <c r="AF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5"/>
      <c r="C23" s="14"/>
      <c r="D23" s="14"/>
      <c r="E23" s="14"/>
      <c r="F23" s="14"/>
      <c r="G23" s="14"/>
      <c r="H23" s="15"/>
      <c r="I23" s="15"/>
      <c r="J23" s="14"/>
      <c r="K23" s="14"/>
      <c r="L23" s="14"/>
      <c r="M23" s="14"/>
      <c r="N23" s="14"/>
      <c r="O23" s="15"/>
      <c r="P23" s="15"/>
      <c r="Q23" s="14"/>
      <c r="R23" s="14"/>
      <c r="S23" s="14"/>
      <c r="T23" s="14"/>
      <c r="U23" s="14"/>
      <c r="V23" s="15"/>
      <c r="W23" s="15"/>
      <c r="X23" s="14"/>
      <c r="Y23" s="14"/>
      <c r="Z23" s="14"/>
      <c r="AA23" s="14"/>
      <c r="AB23" s="14"/>
      <c r="AC23" s="15"/>
      <c r="AD23" s="15"/>
      <c r="AE23" s="14"/>
      <c r="AF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5"/>
      <c r="C24" s="14"/>
      <c r="D24" s="14"/>
      <c r="E24" s="14"/>
      <c r="F24" s="14"/>
      <c r="G24" s="14"/>
      <c r="H24" s="15"/>
      <c r="I24" s="15"/>
      <c r="J24" s="14"/>
      <c r="K24" s="14"/>
      <c r="L24" s="14"/>
      <c r="M24" s="14"/>
      <c r="N24" s="14"/>
      <c r="O24" s="15"/>
      <c r="P24" s="15"/>
      <c r="Q24" s="14"/>
      <c r="R24" s="14"/>
      <c r="S24" s="14"/>
      <c r="T24" s="14"/>
      <c r="U24" s="14"/>
      <c r="V24" s="15"/>
      <c r="W24" s="15"/>
      <c r="X24" s="14"/>
      <c r="Y24" s="14"/>
      <c r="Z24" s="14"/>
      <c r="AA24" s="14"/>
      <c r="AB24" s="14"/>
      <c r="AC24" s="15"/>
      <c r="AD24" s="15"/>
      <c r="AE24" s="14"/>
      <c r="AF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5"/>
      <c r="C25" s="14"/>
      <c r="D25" s="14"/>
      <c r="E25" s="14"/>
      <c r="F25" s="14"/>
      <c r="G25" s="14"/>
      <c r="H25" s="15"/>
      <c r="I25" s="15"/>
      <c r="J25" s="14"/>
      <c r="K25" s="14"/>
      <c r="L25" s="14"/>
      <c r="M25" s="14"/>
      <c r="N25" s="14"/>
      <c r="O25" s="15"/>
      <c r="P25" s="15"/>
      <c r="Q25" s="14"/>
      <c r="R25" s="14"/>
      <c r="S25" s="14"/>
      <c r="T25" s="14"/>
      <c r="U25" s="14"/>
      <c r="V25" s="15"/>
      <c r="W25" s="15"/>
      <c r="X25" s="14"/>
      <c r="Y25" s="14"/>
      <c r="Z25" s="14"/>
      <c r="AA25" s="14"/>
      <c r="AB25" s="14"/>
      <c r="AC25" s="15"/>
      <c r="AD25" s="15"/>
      <c r="AE25" s="14"/>
      <c r="AF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5"/>
      <c r="C26" s="14"/>
      <c r="D26" s="14"/>
      <c r="E26" s="14"/>
      <c r="F26" s="14"/>
      <c r="G26" s="14"/>
      <c r="H26" s="15"/>
      <c r="I26" s="15"/>
      <c r="J26" s="14"/>
      <c r="K26" s="14"/>
      <c r="L26" s="14"/>
      <c r="M26" s="14"/>
      <c r="N26" s="14"/>
      <c r="O26" s="15"/>
      <c r="P26" s="15"/>
      <c r="Q26" s="14"/>
      <c r="R26" s="14"/>
      <c r="S26" s="14"/>
      <c r="T26" s="14"/>
      <c r="U26" s="14"/>
      <c r="V26" s="15"/>
      <c r="W26" s="15"/>
      <c r="X26" s="14"/>
      <c r="Y26" s="14"/>
      <c r="Z26" s="14"/>
      <c r="AA26" s="14"/>
      <c r="AB26" s="14"/>
      <c r="AC26" s="15"/>
      <c r="AD26" s="15"/>
      <c r="AE26" s="14"/>
      <c r="AF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5"/>
      <c r="C27" s="14"/>
      <c r="D27" s="14"/>
      <c r="E27" s="14"/>
      <c r="F27" s="14"/>
      <c r="G27" s="14"/>
      <c r="H27" s="15"/>
      <c r="I27" s="15"/>
      <c r="J27" s="14"/>
      <c r="K27" s="14"/>
      <c r="L27" s="14"/>
      <c r="M27" s="14"/>
      <c r="N27" s="14"/>
      <c r="O27" s="15"/>
      <c r="P27" s="15"/>
      <c r="Q27" s="14"/>
      <c r="R27" s="14"/>
      <c r="S27" s="14"/>
      <c r="T27" s="14"/>
      <c r="U27" s="14"/>
      <c r="V27" s="15"/>
      <c r="W27" s="15"/>
      <c r="X27" s="14"/>
      <c r="Y27" s="14"/>
      <c r="Z27" s="14"/>
      <c r="AA27" s="14"/>
      <c r="AB27" s="14"/>
      <c r="AC27" s="15"/>
      <c r="AD27" s="15"/>
      <c r="AE27" s="14"/>
      <c r="AF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5"/>
      <c r="C28" s="14"/>
      <c r="D28" s="14"/>
      <c r="E28" s="14"/>
      <c r="F28" s="14"/>
      <c r="G28" s="14"/>
      <c r="H28" s="15"/>
      <c r="I28" s="15"/>
      <c r="J28" s="14"/>
      <c r="K28" s="14"/>
      <c r="L28" s="14"/>
      <c r="M28" s="14"/>
      <c r="N28" s="14"/>
      <c r="O28" s="15"/>
      <c r="P28" s="15"/>
      <c r="Q28" s="14"/>
      <c r="R28" s="14"/>
      <c r="S28" s="14"/>
      <c r="T28" s="14"/>
      <c r="U28" s="14"/>
      <c r="V28" s="15"/>
      <c r="W28" s="15"/>
      <c r="X28" s="14"/>
      <c r="Y28" s="14"/>
      <c r="Z28" s="14"/>
      <c r="AA28" s="14"/>
      <c r="AB28" s="14"/>
      <c r="AC28" s="15"/>
      <c r="AD28" s="15"/>
      <c r="AE28" s="14"/>
      <c r="AF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5"/>
      <c r="C29" s="14"/>
      <c r="D29" s="14"/>
      <c r="E29" s="14"/>
      <c r="F29" s="14"/>
      <c r="G29" s="14"/>
      <c r="H29" s="15"/>
      <c r="I29" s="15"/>
      <c r="J29" s="14"/>
      <c r="K29" s="14"/>
      <c r="L29" s="14"/>
      <c r="M29" s="14"/>
      <c r="N29" s="14"/>
      <c r="O29" s="15"/>
      <c r="P29" s="15"/>
      <c r="Q29" s="14"/>
      <c r="R29" s="14"/>
      <c r="S29" s="14"/>
      <c r="T29" s="14"/>
      <c r="U29" s="14"/>
      <c r="V29" s="15"/>
      <c r="W29" s="15"/>
      <c r="X29" s="14"/>
      <c r="Y29" s="14"/>
      <c r="Z29" s="14"/>
      <c r="AA29" s="14"/>
      <c r="AB29" s="14"/>
      <c r="AC29" s="15"/>
      <c r="AD29" s="15"/>
      <c r="AE29" s="14"/>
      <c r="AF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5"/>
      <c r="C30" s="14"/>
      <c r="D30" s="14"/>
      <c r="E30" s="14"/>
      <c r="F30" s="14"/>
      <c r="G30" s="14"/>
      <c r="H30" s="15"/>
      <c r="I30" s="15"/>
      <c r="J30" s="14"/>
      <c r="K30" s="14"/>
      <c r="L30" s="14"/>
      <c r="M30" s="14"/>
      <c r="N30" s="14"/>
      <c r="O30" s="15"/>
      <c r="P30" s="15"/>
      <c r="Q30" s="14"/>
      <c r="R30" s="14"/>
      <c r="S30" s="14"/>
      <c r="T30" s="14"/>
      <c r="U30" s="14"/>
      <c r="V30" s="15"/>
      <c r="W30" s="15"/>
      <c r="X30" s="14"/>
      <c r="Y30" s="14"/>
      <c r="Z30" s="14"/>
      <c r="AA30" s="14"/>
      <c r="AB30" s="14"/>
      <c r="AC30" s="15"/>
      <c r="AD30" s="15"/>
      <c r="AE30" s="14"/>
      <c r="AF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5"/>
      <c r="C31" s="14"/>
      <c r="D31" s="14"/>
      <c r="E31" s="14"/>
      <c r="F31" s="14"/>
      <c r="G31" s="14"/>
      <c r="H31" s="15"/>
      <c r="I31" s="15"/>
      <c r="J31" s="14"/>
      <c r="K31" s="14"/>
      <c r="L31" s="14"/>
      <c r="M31" s="14"/>
      <c r="N31" s="14"/>
      <c r="O31" s="15"/>
      <c r="P31" s="15"/>
      <c r="Q31" s="14"/>
      <c r="R31" s="14"/>
      <c r="S31" s="14"/>
      <c r="T31" s="14"/>
      <c r="U31" s="14"/>
      <c r="V31" s="15"/>
      <c r="W31" s="15"/>
      <c r="X31" s="14"/>
      <c r="Y31" s="14"/>
      <c r="Z31" s="14"/>
      <c r="AA31" s="14"/>
      <c r="AB31" s="14"/>
      <c r="AC31" s="15"/>
      <c r="AD31" s="15"/>
      <c r="AE31" s="14"/>
      <c r="AF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5"/>
      <c r="C32" s="14"/>
      <c r="D32" s="14"/>
      <c r="E32" s="14"/>
      <c r="F32" s="14"/>
      <c r="G32" s="14"/>
      <c r="H32" s="15"/>
      <c r="I32" s="15"/>
      <c r="J32" s="14"/>
      <c r="K32" s="14"/>
      <c r="L32" s="14"/>
      <c r="M32" s="14"/>
      <c r="N32" s="14"/>
      <c r="O32" s="15"/>
      <c r="P32" s="15"/>
      <c r="Q32" s="14"/>
      <c r="R32" s="14"/>
      <c r="S32" s="14"/>
      <c r="T32" s="14"/>
      <c r="U32" s="14"/>
      <c r="V32" s="15"/>
      <c r="W32" s="15"/>
      <c r="X32" s="14"/>
      <c r="Y32" s="14"/>
      <c r="Z32" s="14"/>
      <c r="AA32" s="14"/>
      <c r="AB32" s="14"/>
      <c r="AC32" s="15"/>
      <c r="AD32" s="15"/>
      <c r="AE32" s="14"/>
      <c r="AF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5"/>
      <c r="C33" s="14"/>
      <c r="D33" s="14"/>
      <c r="E33" s="14"/>
      <c r="F33" s="14"/>
      <c r="G33" s="14"/>
      <c r="H33" s="15"/>
      <c r="I33" s="15"/>
      <c r="J33" s="14"/>
      <c r="K33" s="14"/>
      <c r="L33" s="14"/>
      <c r="M33" s="14"/>
      <c r="N33" s="14"/>
      <c r="O33" s="15"/>
      <c r="P33" s="15"/>
      <c r="Q33" s="14"/>
      <c r="R33" s="14"/>
      <c r="S33" s="14"/>
      <c r="T33" s="14"/>
      <c r="U33" s="14"/>
      <c r="V33" s="15"/>
      <c r="W33" s="15"/>
      <c r="X33" s="14"/>
      <c r="Y33" s="14"/>
      <c r="Z33" s="14"/>
      <c r="AA33" s="14"/>
      <c r="AB33" s="14"/>
      <c r="AC33" s="15"/>
      <c r="AD33" s="15"/>
      <c r="AE33" s="14"/>
      <c r="AF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5"/>
      <c r="C34" s="14"/>
      <c r="D34" s="14"/>
      <c r="E34" s="14"/>
      <c r="F34" s="14"/>
      <c r="G34" s="14"/>
      <c r="H34" s="15"/>
      <c r="I34" s="15"/>
      <c r="J34" s="14"/>
      <c r="K34" s="14"/>
      <c r="L34" s="14"/>
      <c r="M34" s="14"/>
      <c r="N34" s="14"/>
      <c r="O34" s="15"/>
      <c r="P34" s="15"/>
      <c r="Q34" s="14"/>
      <c r="R34" s="14"/>
      <c r="S34" s="14"/>
      <c r="T34" s="14"/>
      <c r="U34" s="14"/>
      <c r="V34" s="15"/>
      <c r="W34" s="15"/>
      <c r="X34" s="14"/>
      <c r="Y34" s="14"/>
      <c r="Z34" s="14"/>
      <c r="AA34" s="14"/>
      <c r="AB34" s="14"/>
      <c r="AC34" s="15"/>
      <c r="AD34" s="15"/>
      <c r="AE34" s="14"/>
      <c r="AF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14" priority="1">
      <formula>B$2&lt;&gt;""</formula>
    </cfRule>
  </conditionalFormatting>
  <conditionalFormatting sqref="B5:AF34">
    <cfRule type="expression" dxfId="15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57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</row>
    <row r="3" spans="1:32" x14ac:dyDescent="0.25">
      <c r="A3" s="2" t="s">
        <v>41</v>
      </c>
      <c r="B3" s="10">
        <f>DATE(2027,9,1)</f>
        <v>46631</v>
      </c>
      <c r="C3" s="10">
        <f>DATE(2027,9,2)</f>
        <v>46632</v>
      </c>
      <c r="D3" s="10">
        <f>DATE(2027,9,3)</f>
        <v>46633</v>
      </c>
      <c r="E3" s="11">
        <f>DATE(2027,9,4)</f>
        <v>46634</v>
      </c>
      <c r="F3" s="11">
        <f>DATE(2027,9,5)</f>
        <v>46635</v>
      </c>
      <c r="G3" s="10">
        <f>DATE(2027,9,6)</f>
        <v>46636</v>
      </c>
      <c r="H3" s="10">
        <f>DATE(2027,9,7)</f>
        <v>46637</v>
      </c>
      <c r="I3" s="10">
        <f>DATE(2027,9,8)</f>
        <v>46638</v>
      </c>
      <c r="J3" s="10">
        <f>DATE(2027,9,9)</f>
        <v>46639</v>
      </c>
      <c r="K3" s="10">
        <f>DATE(2027,9,10)</f>
        <v>46640</v>
      </c>
      <c r="L3" s="11">
        <f>DATE(2027,9,11)</f>
        <v>46641</v>
      </c>
      <c r="M3" s="11">
        <f>DATE(2027,9,12)</f>
        <v>46642</v>
      </c>
      <c r="N3" s="10">
        <f>DATE(2027,9,13)</f>
        <v>46643</v>
      </c>
      <c r="O3" s="10">
        <f>DATE(2027,9,14)</f>
        <v>46644</v>
      </c>
      <c r="P3" s="10">
        <f>DATE(2027,9,15)</f>
        <v>46645</v>
      </c>
      <c r="Q3" s="10">
        <f>DATE(2027,9,16)</f>
        <v>46646</v>
      </c>
      <c r="R3" s="10">
        <f>DATE(2027,9,17)</f>
        <v>46647</v>
      </c>
      <c r="S3" s="11">
        <f>DATE(2027,9,18)</f>
        <v>46648</v>
      </c>
      <c r="T3" s="11">
        <f>DATE(2027,9,19)</f>
        <v>46649</v>
      </c>
      <c r="U3" s="10">
        <f>DATE(2027,9,20)</f>
        <v>46650</v>
      </c>
      <c r="V3" s="10">
        <f>DATE(2027,9,21)</f>
        <v>46651</v>
      </c>
      <c r="W3" s="10">
        <f>DATE(2027,9,22)</f>
        <v>46652</v>
      </c>
      <c r="X3" s="10">
        <f>DATE(2027,9,23)</f>
        <v>46653</v>
      </c>
      <c r="Y3" s="10">
        <f>DATE(2027,9,24)</f>
        <v>46654</v>
      </c>
      <c r="Z3" s="11">
        <f>DATE(2027,9,25)</f>
        <v>46655</v>
      </c>
      <c r="AA3" s="11">
        <f>DATE(2027,9,26)</f>
        <v>46656</v>
      </c>
      <c r="AB3" s="10">
        <f>DATE(2027,9,27)</f>
        <v>46657</v>
      </c>
      <c r="AC3" s="10">
        <f>DATE(2027,9,28)</f>
        <v>46658</v>
      </c>
      <c r="AD3" s="10">
        <f>DATE(2027,9,29)</f>
        <v>46659</v>
      </c>
      <c r="AE3" s="10">
        <f>DATE(2027,9,30)</f>
        <v>46660</v>
      </c>
    </row>
    <row r="4" spans="1:33" x14ac:dyDescent="0.25">
      <c r="A4" s="2" t="s">
        <v>33</v>
      </c>
      <c r="B4" s="12" t="s">
        <v>47</v>
      </c>
      <c r="C4" s="12" t="s">
        <v>48</v>
      </c>
      <c r="D4" s="12" t="s">
        <v>42</v>
      </c>
      <c r="E4" s="13" t="s">
        <v>43</v>
      </c>
      <c r="F4" s="13" t="s">
        <v>44</v>
      </c>
      <c r="G4" s="12" t="s">
        <v>45</v>
      </c>
      <c r="H4" s="12" t="s">
        <v>46</v>
      </c>
      <c r="I4" s="12" t="s">
        <v>47</v>
      </c>
      <c r="J4" s="12" t="s">
        <v>48</v>
      </c>
      <c r="K4" s="12" t="s">
        <v>42</v>
      </c>
      <c r="L4" s="13" t="s">
        <v>43</v>
      </c>
      <c r="M4" s="13" t="s">
        <v>44</v>
      </c>
      <c r="N4" s="12" t="s">
        <v>45</v>
      </c>
      <c r="O4" s="12" t="s">
        <v>46</v>
      </c>
      <c r="P4" s="12" t="s">
        <v>47</v>
      </c>
      <c r="Q4" s="12" t="s">
        <v>48</v>
      </c>
      <c r="R4" s="12" t="s">
        <v>42</v>
      </c>
      <c r="S4" s="13" t="s">
        <v>43</v>
      </c>
      <c r="T4" s="13" t="s">
        <v>44</v>
      </c>
      <c r="U4" s="12" t="s">
        <v>45</v>
      </c>
      <c r="V4" s="12" t="s">
        <v>46</v>
      </c>
      <c r="W4" s="12" t="s">
        <v>47</v>
      </c>
      <c r="X4" s="12" t="s">
        <v>48</v>
      </c>
      <c r="Y4" s="12" t="s">
        <v>42</v>
      </c>
      <c r="Z4" s="13" t="s">
        <v>43</v>
      </c>
      <c r="AA4" s="13" t="s">
        <v>44</v>
      </c>
      <c r="AB4" s="12" t="s">
        <v>45</v>
      </c>
      <c r="AC4" s="12" t="s">
        <v>46</v>
      </c>
      <c r="AD4" s="12" t="s">
        <v>47</v>
      </c>
      <c r="AE4" s="12" t="s">
        <v>48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5"/>
      <c r="F5" s="15"/>
      <c r="G5" s="14"/>
      <c r="H5" s="14"/>
      <c r="I5" s="14"/>
      <c r="J5" s="14"/>
      <c r="K5" s="14"/>
      <c r="L5" s="15"/>
      <c r="M5" s="15"/>
      <c r="N5" s="14"/>
      <c r="O5" s="14"/>
      <c r="P5" s="14"/>
      <c r="Q5" s="14"/>
      <c r="R5" s="14"/>
      <c r="S5" s="15"/>
      <c r="T5" s="15"/>
      <c r="U5" s="14"/>
      <c r="V5" s="14"/>
      <c r="W5" s="14"/>
      <c r="X5" s="14"/>
      <c r="Y5" s="14"/>
      <c r="Z5" s="15"/>
      <c r="AA5" s="15"/>
      <c r="AB5" s="14"/>
      <c r="AC5" s="14"/>
      <c r="AD5" s="14"/>
      <c r="AE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5"/>
      <c r="F6" s="15"/>
      <c r="G6" s="14"/>
      <c r="H6" s="14"/>
      <c r="I6" s="14"/>
      <c r="J6" s="14"/>
      <c r="K6" s="14"/>
      <c r="L6" s="15"/>
      <c r="M6" s="15"/>
      <c r="N6" s="14"/>
      <c r="O6" s="14"/>
      <c r="P6" s="14"/>
      <c r="Q6" s="14"/>
      <c r="R6" s="14"/>
      <c r="S6" s="15"/>
      <c r="T6" s="15"/>
      <c r="U6" s="14"/>
      <c r="V6" s="14"/>
      <c r="W6" s="14"/>
      <c r="X6" s="14"/>
      <c r="Y6" s="14"/>
      <c r="Z6" s="15"/>
      <c r="AA6" s="15"/>
      <c r="AB6" s="14"/>
      <c r="AC6" s="14"/>
      <c r="AD6" s="14"/>
      <c r="AE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5"/>
      <c r="F7" s="15"/>
      <c r="G7" s="14"/>
      <c r="H7" s="14"/>
      <c r="I7" s="14"/>
      <c r="J7" s="14"/>
      <c r="K7" s="14"/>
      <c r="L7" s="15"/>
      <c r="M7" s="15"/>
      <c r="N7" s="14"/>
      <c r="O7" s="14"/>
      <c r="P7" s="14"/>
      <c r="Q7" s="14"/>
      <c r="R7" s="14"/>
      <c r="S7" s="15"/>
      <c r="T7" s="15"/>
      <c r="U7" s="14"/>
      <c r="V7" s="14"/>
      <c r="W7" s="14"/>
      <c r="X7" s="14"/>
      <c r="Y7" s="14"/>
      <c r="Z7" s="15"/>
      <c r="AA7" s="15"/>
      <c r="AB7" s="14"/>
      <c r="AC7" s="14"/>
      <c r="AD7" s="14"/>
      <c r="AE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5"/>
      <c r="F8" s="15"/>
      <c r="G8" s="14"/>
      <c r="H8" s="14"/>
      <c r="I8" s="14"/>
      <c r="J8" s="14"/>
      <c r="K8" s="14"/>
      <c r="L8" s="15"/>
      <c r="M8" s="15"/>
      <c r="N8" s="14"/>
      <c r="O8" s="14"/>
      <c r="P8" s="14"/>
      <c r="Q8" s="14"/>
      <c r="R8" s="14"/>
      <c r="S8" s="15"/>
      <c r="T8" s="15"/>
      <c r="U8" s="14"/>
      <c r="V8" s="14"/>
      <c r="W8" s="14"/>
      <c r="X8" s="14"/>
      <c r="Y8" s="14"/>
      <c r="Z8" s="15"/>
      <c r="AA8" s="15"/>
      <c r="AB8" s="14"/>
      <c r="AC8" s="14"/>
      <c r="AD8" s="14"/>
      <c r="AE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5"/>
      <c r="F9" s="15"/>
      <c r="G9" s="14"/>
      <c r="H9" s="14"/>
      <c r="I9" s="14"/>
      <c r="J9" s="14"/>
      <c r="K9" s="14"/>
      <c r="L9" s="15"/>
      <c r="M9" s="15"/>
      <c r="N9" s="14"/>
      <c r="O9" s="14"/>
      <c r="P9" s="14"/>
      <c r="Q9" s="14"/>
      <c r="R9" s="14"/>
      <c r="S9" s="15"/>
      <c r="T9" s="15"/>
      <c r="U9" s="14"/>
      <c r="V9" s="14"/>
      <c r="W9" s="14"/>
      <c r="X9" s="14"/>
      <c r="Y9" s="14"/>
      <c r="Z9" s="15"/>
      <c r="AA9" s="15"/>
      <c r="AB9" s="14"/>
      <c r="AC9" s="14"/>
      <c r="AD9" s="14"/>
      <c r="AE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5"/>
      <c r="F10" s="15"/>
      <c r="G10" s="14"/>
      <c r="H10" s="14"/>
      <c r="I10" s="14"/>
      <c r="J10" s="14"/>
      <c r="K10" s="14"/>
      <c r="L10" s="15"/>
      <c r="M10" s="15"/>
      <c r="N10" s="14"/>
      <c r="O10" s="14"/>
      <c r="P10" s="14"/>
      <c r="Q10" s="14"/>
      <c r="R10" s="14"/>
      <c r="S10" s="15"/>
      <c r="T10" s="15"/>
      <c r="U10" s="14"/>
      <c r="V10" s="14"/>
      <c r="W10" s="14"/>
      <c r="X10" s="14"/>
      <c r="Y10" s="14"/>
      <c r="Z10" s="15"/>
      <c r="AA10" s="15"/>
      <c r="AB10" s="14"/>
      <c r="AC10" s="14"/>
      <c r="AD10" s="14"/>
      <c r="AE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5"/>
      <c r="F11" s="15"/>
      <c r="G11" s="14"/>
      <c r="H11" s="14"/>
      <c r="I11" s="14"/>
      <c r="J11" s="14"/>
      <c r="K11" s="14"/>
      <c r="L11" s="15"/>
      <c r="M11" s="15"/>
      <c r="N11" s="14"/>
      <c r="O11" s="14"/>
      <c r="P11" s="14"/>
      <c r="Q11" s="14"/>
      <c r="R11" s="14"/>
      <c r="S11" s="15"/>
      <c r="T11" s="15"/>
      <c r="U11" s="14"/>
      <c r="V11" s="14"/>
      <c r="W11" s="14"/>
      <c r="X11" s="14"/>
      <c r="Y11" s="14"/>
      <c r="Z11" s="15"/>
      <c r="AA11" s="15"/>
      <c r="AB11" s="14"/>
      <c r="AC11" s="14"/>
      <c r="AD11" s="14"/>
      <c r="AE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5"/>
      <c r="F12" s="15"/>
      <c r="G12" s="14"/>
      <c r="H12" s="14"/>
      <c r="I12" s="14"/>
      <c r="J12" s="14"/>
      <c r="K12" s="14"/>
      <c r="L12" s="15"/>
      <c r="M12" s="15"/>
      <c r="N12" s="14"/>
      <c r="O12" s="14"/>
      <c r="P12" s="14"/>
      <c r="Q12" s="14"/>
      <c r="R12" s="14"/>
      <c r="S12" s="15"/>
      <c r="T12" s="15"/>
      <c r="U12" s="14"/>
      <c r="V12" s="14"/>
      <c r="W12" s="14"/>
      <c r="X12" s="14"/>
      <c r="Y12" s="14"/>
      <c r="Z12" s="15"/>
      <c r="AA12" s="15"/>
      <c r="AB12" s="14"/>
      <c r="AC12" s="14"/>
      <c r="AD12" s="14"/>
      <c r="AE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5"/>
      <c r="F13" s="15"/>
      <c r="G13" s="14"/>
      <c r="H13" s="14"/>
      <c r="I13" s="14"/>
      <c r="J13" s="14"/>
      <c r="K13" s="14"/>
      <c r="L13" s="15"/>
      <c r="M13" s="15"/>
      <c r="N13" s="14"/>
      <c r="O13" s="14"/>
      <c r="P13" s="14"/>
      <c r="Q13" s="14"/>
      <c r="R13" s="14"/>
      <c r="S13" s="15"/>
      <c r="T13" s="15"/>
      <c r="U13" s="14"/>
      <c r="V13" s="14"/>
      <c r="W13" s="14"/>
      <c r="X13" s="14"/>
      <c r="Y13" s="14"/>
      <c r="Z13" s="15"/>
      <c r="AA13" s="15"/>
      <c r="AB13" s="14"/>
      <c r="AC13" s="14"/>
      <c r="AD13" s="14"/>
      <c r="AE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5"/>
      <c r="F14" s="15"/>
      <c r="G14" s="14"/>
      <c r="H14" s="14"/>
      <c r="I14" s="14"/>
      <c r="J14" s="14"/>
      <c r="K14" s="14"/>
      <c r="L14" s="15"/>
      <c r="M14" s="15"/>
      <c r="N14" s="14"/>
      <c r="O14" s="14"/>
      <c r="P14" s="14"/>
      <c r="Q14" s="14"/>
      <c r="R14" s="14"/>
      <c r="S14" s="15"/>
      <c r="T14" s="15"/>
      <c r="U14" s="14"/>
      <c r="V14" s="14"/>
      <c r="W14" s="14"/>
      <c r="X14" s="14"/>
      <c r="Y14" s="14"/>
      <c r="Z14" s="15"/>
      <c r="AA14" s="15"/>
      <c r="AB14" s="14"/>
      <c r="AC14" s="14"/>
      <c r="AD14" s="14"/>
      <c r="AE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5"/>
      <c r="F15" s="15"/>
      <c r="G15" s="14"/>
      <c r="H15" s="14"/>
      <c r="I15" s="14"/>
      <c r="J15" s="14"/>
      <c r="K15" s="14"/>
      <c r="L15" s="15"/>
      <c r="M15" s="15"/>
      <c r="N15" s="14"/>
      <c r="O15" s="14"/>
      <c r="P15" s="14"/>
      <c r="Q15" s="14"/>
      <c r="R15" s="14"/>
      <c r="S15" s="15"/>
      <c r="T15" s="15"/>
      <c r="U15" s="14"/>
      <c r="V15" s="14"/>
      <c r="W15" s="14"/>
      <c r="X15" s="14"/>
      <c r="Y15" s="14"/>
      <c r="Z15" s="15"/>
      <c r="AA15" s="15"/>
      <c r="AB15" s="14"/>
      <c r="AC15" s="14"/>
      <c r="AD15" s="14"/>
      <c r="AE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5"/>
      <c r="F16" s="15"/>
      <c r="G16" s="14"/>
      <c r="H16" s="14"/>
      <c r="I16" s="14"/>
      <c r="J16" s="14"/>
      <c r="K16" s="14"/>
      <c r="L16" s="15"/>
      <c r="M16" s="15"/>
      <c r="N16" s="14"/>
      <c r="O16" s="14"/>
      <c r="P16" s="14"/>
      <c r="Q16" s="14"/>
      <c r="R16" s="14"/>
      <c r="S16" s="15"/>
      <c r="T16" s="15"/>
      <c r="U16" s="14"/>
      <c r="V16" s="14"/>
      <c r="W16" s="14"/>
      <c r="X16" s="14"/>
      <c r="Y16" s="14"/>
      <c r="Z16" s="15"/>
      <c r="AA16" s="15"/>
      <c r="AB16" s="14"/>
      <c r="AC16" s="14"/>
      <c r="AD16" s="14"/>
      <c r="AE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5"/>
      <c r="F17" s="15"/>
      <c r="G17" s="14"/>
      <c r="H17" s="14"/>
      <c r="I17" s="14"/>
      <c r="J17" s="14"/>
      <c r="K17" s="14"/>
      <c r="L17" s="15"/>
      <c r="M17" s="15"/>
      <c r="N17" s="14"/>
      <c r="O17" s="14"/>
      <c r="P17" s="14"/>
      <c r="Q17" s="14"/>
      <c r="R17" s="14"/>
      <c r="S17" s="15"/>
      <c r="T17" s="15"/>
      <c r="U17" s="14"/>
      <c r="V17" s="14"/>
      <c r="W17" s="14"/>
      <c r="X17" s="14"/>
      <c r="Y17" s="14"/>
      <c r="Z17" s="15"/>
      <c r="AA17" s="15"/>
      <c r="AB17" s="14"/>
      <c r="AC17" s="14"/>
      <c r="AD17" s="14"/>
      <c r="AE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5"/>
      <c r="F18" s="15"/>
      <c r="G18" s="14"/>
      <c r="H18" s="14"/>
      <c r="I18" s="14"/>
      <c r="J18" s="14"/>
      <c r="K18" s="14"/>
      <c r="L18" s="15"/>
      <c r="M18" s="15"/>
      <c r="N18" s="14"/>
      <c r="O18" s="14"/>
      <c r="P18" s="14"/>
      <c r="Q18" s="14"/>
      <c r="R18" s="14"/>
      <c r="S18" s="15"/>
      <c r="T18" s="15"/>
      <c r="U18" s="14"/>
      <c r="V18" s="14"/>
      <c r="W18" s="14"/>
      <c r="X18" s="14"/>
      <c r="Y18" s="14"/>
      <c r="Z18" s="15"/>
      <c r="AA18" s="15"/>
      <c r="AB18" s="14"/>
      <c r="AC18" s="14"/>
      <c r="AD18" s="14"/>
      <c r="AE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5"/>
      <c r="F19" s="15"/>
      <c r="G19" s="14"/>
      <c r="H19" s="14"/>
      <c r="I19" s="14"/>
      <c r="J19" s="14"/>
      <c r="K19" s="14"/>
      <c r="L19" s="15"/>
      <c r="M19" s="15"/>
      <c r="N19" s="14"/>
      <c r="O19" s="14"/>
      <c r="P19" s="14"/>
      <c r="Q19" s="14"/>
      <c r="R19" s="14"/>
      <c r="S19" s="15"/>
      <c r="T19" s="15"/>
      <c r="U19" s="14"/>
      <c r="V19" s="14"/>
      <c r="W19" s="14"/>
      <c r="X19" s="14"/>
      <c r="Y19" s="14"/>
      <c r="Z19" s="15"/>
      <c r="AA19" s="15"/>
      <c r="AB19" s="14"/>
      <c r="AC19" s="14"/>
      <c r="AD19" s="14"/>
      <c r="AE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5"/>
      <c r="F20" s="15"/>
      <c r="G20" s="14"/>
      <c r="H20" s="14"/>
      <c r="I20" s="14"/>
      <c r="J20" s="14"/>
      <c r="K20" s="14"/>
      <c r="L20" s="15"/>
      <c r="M20" s="15"/>
      <c r="N20" s="14"/>
      <c r="O20" s="14"/>
      <c r="P20" s="14"/>
      <c r="Q20" s="14"/>
      <c r="R20" s="14"/>
      <c r="S20" s="15"/>
      <c r="T20" s="15"/>
      <c r="U20" s="14"/>
      <c r="V20" s="14"/>
      <c r="W20" s="14"/>
      <c r="X20" s="14"/>
      <c r="Y20" s="14"/>
      <c r="Z20" s="15"/>
      <c r="AA20" s="15"/>
      <c r="AB20" s="14"/>
      <c r="AC20" s="14"/>
      <c r="AD20" s="14"/>
      <c r="AE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5"/>
      <c r="F21" s="15"/>
      <c r="G21" s="14"/>
      <c r="H21" s="14"/>
      <c r="I21" s="14"/>
      <c r="J21" s="14"/>
      <c r="K21" s="14"/>
      <c r="L21" s="15"/>
      <c r="M21" s="15"/>
      <c r="N21" s="14"/>
      <c r="O21" s="14"/>
      <c r="P21" s="14"/>
      <c r="Q21" s="14"/>
      <c r="R21" s="14"/>
      <c r="S21" s="15"/>
      <c r="T21" s="15"/>
      <c r="U21" s="14"/>
      <c r="V21" s="14"/>
      <c r="W21" s="14"/>
      <c r="X21" s="14"/>
      <c r="Y21" s="14"/>
      <c r="Z21" s="15"/>
      <c r="AA21" s="15"/>
      <c r="AB21" s="14"/>
      <c r="AC21" s="14"/>
      <c r="AD21" s="14"/>
      <c r="AE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5"/>
      <c r="F22" s="15"/>
      <c r="G22" s="14"/>
      <c r="H22" s="14"/>
      <c r="I22" s="14"/>
      <c r="J22" s="14"/>
      <c r="K22" s="14"/>
      <c r="L22" s="15"/>
      <c r="M22" s="15"/>
      <c r="N22" s="14"/>
      <c r="O22" s="14"/>
      <c r="P22" s="14"/>
      <c r="Q22" s="14"/>
      <c r="R22" s="14"/>
      <c r="S22" s="15"/>
      <c r="T22" s="15"/>
      <c r="U22" s="14"/>
      <c r="V22" s="14"/>
      <c r="W22" s="14"/>
      <c r="X22" s="14"/>
      <c r="Y22" s="14"/>
      <c r="Z22" s="15"/>
      <c r="AA22" s="15"/>
      <c r="AB22" s="14"/>
      <c r="AC22" s="14"/>
      <c r="AD22" s="14"/>
      <c r="AE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5"/>
      <c r="F23" s="15"/>
      <c r="G23" s="14"/>
      <c r="H23" s="14"/>
      <c r="I23" s="14"/>
      <c r="J23" s="14"/>
      <c r="K23" s="14"/>
      <c r="L23" s="15"/>
      <c r="M23" s="15"/>
      <c r="N23" s="14"/>
      <c r="O23" s="14"/>
      <c r="P23" s="14"/>
      <c r="Q23" s="14"/>
      <c r="R23" s="14"/>
      <c r="S23" s="15"/>
      <c r="T23" s="15"/>
      <c r="U23" s="14"/>
      <c r="V23" s="14"/>
      <c r="W23" s="14"/>
      <c r="X23" s="14"/>
      <c r="Y23" s="14"/>
      <c r="Z23" s="15"/>
      <c r="AA23" s="15"/>
      <c r="AB23" s="14"/>
      <c r="AC23" s="14"/>
      <c r="AD23" s="14"/>
      <c r="AE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5"/>
      <c r="F24" s="15"/>
      <c r="G24" s="14"/>
      <c r="H24" s="14"/>
      <c r="I24" s="14"/>
      <c r="J24" s="14"/>
      <c r="K24" s="14"/>
      <c r="L24" s="15"/>
      <c r="M24" s="15"/>
      <c r="N24" s="14"/>
      <c r="O24" s="14"/>
      <c r="P24" s="14"/>
      <c r="Q24" s="14"/>
      <c r="R24" s="14"/>
      <c r="S24" s="15"/>
      <c r="T24" s="15"/>
      <c r="U24" s="14"/>
      <c r="V24" s="14"/>
      <c r="W24" s="14"/>
      <c r="X24" s="14"/>
      <c r="Y24" s="14"/>
      <c r="Z24" s="15"/>
      <c r="AA24" s="15"/>
      <c r="AB24" s="14"/>
      <c r="AC24" s="14"/>
      <c r="AD24" s="14"/>
      <c r="AE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5"/>
      <c r="F25" s="15"/>
      <c r="G25" s="14"/>
      <c r="H25" s="14"/>
      <c r="I25" s="14"/>
      <c r="J25" s="14"/>
      <c r="K25" s="14"/>
      <c r="L25" s="15"/>
      <c r="M25" s="15"/>
      <c r="N25" s="14"/>
      <c r="O25" s="14"/>
      <c r="P25" s="14"/>
      <c r="Q25" s="14"/>
      <c r="R25" s="14"/>
      <c r="S25" s="15"/>
      <c r="T25" s="15"/>
      <c r="U25" s="14"/>
      <c r="V25" s="14"/>
      <c r="W25" s="14"/>
      <c r="X25" s="14"/>
      <c r="Y25" s="14"/>
      <c r="Z25" s="15"/>
      <c r="AA25" s="15"/>
      <c r="AB25" s="14"/>
      <c r="AC25" s="14"/>
      <c r="AD25" s="14"/>
      <c r="AE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5"/>
      <c r="F26" s="15"/>
      <c r="G26" s="14"/>
      <c r="H26" s="14"/>
      <c r="I26" s="14"/>
      <c r="J26" s="14"/>
      <c r="K26" s="14"/>
      <c r="L26" s="15"/>
      <c r="M26" s="15"/>
      <c r="N26" s="14"/>
      <c r="O26" s="14"/>
      <c r="P26" s="14"/>
      <c r="Q26" s="14"/>
      <c r="R26" s="14"/>
      <c r="S26" s="15"/>
      <c r="T26" s="15"/>
      <c r="U26" s="14"/>
      <c r="V26" s="14"/>
      <c r="W26" s="14"/>
      <c r="X26" s="14"/>
      <c r="Y26" s="14"/>
      <c r="Z26" s="15"/>
      <c r="AA26" s="15"/>
      <c r="AB26" s="14"/>
      <c r="AC26" s="14"/>
      <c r="AD26" s="14"/>
      <c r="AE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5"/>
      <c r="F27" s="15"/>
      <c r="G27" s="14"/>
      <c r="H27" s="14"/>
      <c r="I27" s="14"/>
      <c r="J27" s="14"/>
      <c r="K27" s="14"/>
      <c r="L27" s="15"/>
      <c r="M27" s="15"/>
      <c r="N27" s="14"/>
      <c r="O27" s="14"/>
      <c r="P27" s="14"/>
      <c r="Q27" s="14"/>
      <c r="R27" s="14"/>
      <c r="S27" s="15"/>
      <c r="T27" s="15"/>
      <c r="U27" s="14"/>
      <c r="V27" s="14"/>
      <c r="W27" s="14"/>
      <c r="X27" s="14"/>
      <c r="Y27" s="14"/>
      <c r="Z27" s="15"/>
      <c r="AA27" s="15"/>
      <c r="AB27" s="14"/>
      <c r="AC27" s="14"/>
      <c r="AD27" s="14"/>
      <c r="AE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5"/>
      <c r="F28" s="15"/>
      <c r="G28" s="14"/>
      <c r="H28" s="14"/>
      <c r="I28" s="14"/>
      <c r="J28" s="14"/>
      <c r="K28" s="14"/>
      <c r="L28" s="15"/>
      <c r="M28" s="15"/>
      <c r="N28" s="14"/>
      <c r="O28" s="14"/>
      <c r="P28" s="14"/>
      <c r="Q28" s="14"/>
      <c r="R28" s="14"/>
      <c r="S28" s="15"/>
      <c r="T28" s="15"/>
      <c r="U28" s="14"/>
      <c r="V28" s="14"/>
      <c r="W28" s="14"/>
      <c r="X28" s="14"/>
      <c r="Y28" s="14"/>
      <c r="Z28" s="15"/>
      <c r="AA28" s="15"/>
      <c r="AB28" s="14"/>
      <c r="AC28" s="14"/>
      <c r="AD28" s="14"/>
      <c r="AE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5"/>
      <c r="F29" s="15"/>
      <c r="G29" s="14"/>
      <c r="H29" s="14"/>
      <c r="I29" s="14"/>
      <c r="J29" s="14"/>
      <c r="K29" s="14"/>
      <c r="L29" s="15"/>
      <c r="M29" s="15"/>
      <c r="N29" s="14"/>
      <c r="O29" s="14"/>
      <c r="P29" s="14"/>
      <c r="Q29" s="14"/>
      <c r="R29" s="14"/>
      <c r="S29" s="15"/>
      <c r="T29" s="15"/>
      <c r="U29" s="14"/>
      <c r="V29" s="14"/>
      <c r="W29" s="14"/>
      <c r="X29" s="14"/>
      <c r="Y29" s="14"/>
      <c r="Z29" s="15"/>
      <c r="AA29" s="15"/>
      <c r="AB29" s="14"/>
      <c r="AC29" s="14"/>
      <c r="AD29" s="14"/>
      <c r="AE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5"/>
      <c r="F30" s="15"/>
      <c r="G30" s="14"/>
      <c r="H30" s="14"/>
      <c r="I30" s="14"/>
      <c r="J30" s="14"/>
      <c r="K30" s="14"/>
      <c r="L30" s="15"/>
      <c r="M30" s="15"/>
      <c r="N30" s="14"/>
      <c r="O30" s="14"/>
      <c r="P30" s="14"/>
      <c r="Q30" s="14"/>
      <c r="R30" s="14"/>
      <c r="S30" s="15"/>
      <c r="T30" s="15"/>
      <c r="U30" s="14"/>
      <c r="V30" s="14"/>
      <c r="W30" s="14"/>
      <c r="X30" s="14"/>
      <c r="Y30" s="14"/>
      <c r="Z30" s="15"/>
      <c r="AA30" s="15"/>
      <c r="AB30" s="14"/>
      <c r="AC30" s="14"/>
      <c r="AD30" s="14"/>
      <c r="AE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5"/>
      <c r="F31" s="15"/>
      <c r="G31" s="14"/>
      <c r="H31" s="14"/>
      <c r="I31" s="14"/>
      <c r="J31" s="14"/>
      <c r="K31" s="14"/>
      <c r="L31" s="15"/>
      <c r="M31" s="15"/>
      <c r="N31" s="14"/>
      <c r="O31" s="14"/>
      <c r="P31" s="14"/>
      <c r="Q31" s="14"/>
      <c r="R31" s="14"/>
      <c r="S31" s="15"/>
      <c r="T31" s="15"/>
      <c r="U31" s="14"/>
      <c r="V31" s="14"/>
      <c r="W31" s="14"/>
      <c r="X31" s="14"/>
      <c r="Y31" s="14"/>
      <c r="Z31" s="15"/>
      <c r="AA31" s="15"/>
      <c r="AB31" s="14"/>
      <c r="AC31" s="14"/>
      <c r="AD31" s="14"/>
      <c r="AE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5"/>
      <c r="F32" s="15"/>
      <c r="G32" s="14"/>
      <c r="H32" s="14"/>
      <c r="I32" s="14"/>
      <c r="J32" s="14"/>
      <c r="K32" s="14"/>
      <c r="L32" s="15"/>
      <c r="M32" s="15"/>
      <c r="N32" s="14"/>
      <c r="O32" s="14"/>
      <c r="P32" s="14"/>
      <c r="Q32" s="14"/>
      <c r="R32" s="14"/>
      <c r="S32" s="15"/>
      <c r="T32" s="15"/>
      <c r="U32" s="14"/>
      <c r="V32" s="14"/>
      <c r="W32" s="14"/>
      <c r="X32" s="14"/>
      <c r="Y32" s="14"/>
      <c r="Z32" s="15"/>
      <c r="AA32" s="15"/>
      <c r="AB32" s="14"/>
      <c r="AC32" s="14"/>
      <c r="AD32" s="14"/>
      <c r="AE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5"/>
      <c r="F33" s="15"/>
      <c r="G33" s="14"/>
      <c r="H33" s="14"/>
      <c r="I33" s="14"/>
      <c r="J33" s="14"/>
      <c r="K33" s="14"/>
      <c r="L33" s="15"/>
      <c r="M33" s="15"/>
      <c r="N33" s="14"/>
      <c r="O33" s="14"/>
      <c r="P33" s="14"/>
      <c r="Q33" s="14"/>
      <c r="R33" s="14"/>
      <c r="S33" s="15"/>
      <c r="T33" s="15"/>
      <c r="U33" s="14"/>
      <c r="V33" s="14"/>
      <c r="W33" s="14"/>
      <c r="X33" s="14"/>
      <c r="Y33" s="14"/>
      <c r="Z33" s="15"/>
      <c r="AA33" s="15"/>
      <c r="AB33" s="14"/>
      <c r="AC33" s="14"/>
      <c r="AD33" s="14"/>
      <c r="AE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5"/>
      <c r="F34" s="15"/>
      <c r="G34" s="14"/>
      <c r="H34" s="14"/>
      <c r="I34" s="14"/>
      <c r="J34" s="14"/>
      <c r="K34" s="14"/>
      <c r="L34" s="15"/>
      <c r="M34" s="15"/>
      <c r="N34" s="14"/>
      <c r="O34" s="14"/>
      <c r="P34" s="14"/>
      <c r="Q34" s="14"/>
      <c r="R34" s="14"/>
      <c r="S34" s="15"/>
      <c r="T34" s="15"/>
      <c r="U34" s="14"/>
      <c r="V34" s="14"/>
      <c r="W34" s="14"/>
      <c r="X34" s="14"/>
      <c r="Y34" s="14"/>
      <c r="Z34" s="15"/>
      <c r="AA34" s="15"/>
      <c r="AB34" s="14"/>
      <c r="AC34" s="14"/>
      <c r="AD34" s="14"/>
      <c r="AE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E34">
    <cfRule type="expression" dxfId="16" priority="1">
      <formula>B$2&lt;&gt;""</formula>
    </cfRule>
  </conditionalFormatting>
  <conditionalFormatting sqref="B5:AE34">
    <cfRule type="expression" dxfId="17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E34">
      <formula1>"U,H"</formula1>
    </dataValidation>
    <dataValidation type="list" allowBlank="1" showErrorMessage="1" errorStyle="warning" errorTitle="Eintrag" error="U = Urlaub, H = halber Tag" sqref="AA5:AE34">
      <formula1>"U,H"</formula1>
    </dataValidation>
    <dataValidation type="list" allowBlank="1" showErrorMessage="1" errorStyle="warning" errorTitle="Eintrag" error="U = Urlaub, H = halber Tag" sqref="B10:AE34">
      <formula1>"U,H"</formula1>
    </dataValidation>
    <dataValidation type="list" allowBlank="1" showErrorMessage="1" errorStyle="warning" errorTitle="Eintrag" error="U = Urlaub, H = halber Tag" sqref="B5:AE34">
      <formula1>"U,H"</formula1>
    </dataValidation>
  </dataValidations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58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>Tag der Deutschen Einheit</v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0">
        <f>DATE(2027,10,1)</f>
        <v>46661</v>
      </c>
      <c r="C3" s="11">
        <f>DATE(2027,10,2)</f>
        <v>46662</v>
      </c>
      <c r="D3" s="11">
        <f>DATE(2027,10,3)</f>
        <v>46663</v>
      </c>
      <c r="E3" s="10">
        <f>DATE(2027,10,4)</f>
        <v>46664</v>
      </c>
      <c r="F3" s="10">
        <f>DATE(2027,10,5)</f>
        <v>46665</v>
      </c>
      <c r="G3" s="10">
        <f>DATE(2027,10,6)</f>
        <v>46666</v>
      </c>
      <c r="H3" s="10">
        <f>DATE(2027,10,7)</f>
        <v>46667</v>
      </c>
      <c r="I3" s="10">
        <f>DATE(2027,10,8)</f>
        <v>46668</v>
      </c>
      <c r="J3" s="11">
        <f>DATE(2027,10,9)</f>
        <v>46669</v>
      </c>
      <c r="K3" s="11">
        <f>DATE(2027,10,10)</f>
        <v>46670</v>
      </c>
      <c r="L3" s="10">
        <f>DATE(2027,10,11)</f>
        <v>46671</v>
      </c>
      <c r="M3" s="10">
        <f>DATE(2027,10,12)</f>
        <v>46672</v>
      </c>
      <c r="N3" s="10">
        <f>DATE(2027,10,13)</f>
        <v>46673</v>
      </c>
      <c r="O3" s="10">
        <f>DATE(2027,10,14)</f>
        <v>46674</v>
      </c>
      <c r="P3" s="10">
        <f>DATE(2027,10,15)</f>
        <v>46675</v>
      </c>
      <c r="Q3" s="11">
        <f>DATE(2027,10,16)</f>
        <v>46676</v>
      </c>
      <c r="R3" s="11">
        <f>DATE(2027,10,17)</f>
        <v>46677</v>
      </c>
      <c r="S3" s="10">
        <f>DATE(2027,10,18)</f>
        <v>46678</v>
      </c>
      <c r="T3" s="10">
        <f>DATE(2027,10,19)</f>
        <v>46679</v>
      </c>
      <c r="U3" s="10">
        <f>DATE(2027,10,20)</f>
        <v>46680</v>
      </c>
      <c r="V3" s="10">
        <f>DATE(2027,10,21)</f>
        <v>46681</v>
      </c>
      <c r="W3" s="10">
        <f>DATE(2027,10,22)</f>
        <v>46682</v>
      </c>
      <c r="X3" s="11">
        <f>DATE(2027,10,23)</f>
        <v>46683</v>
      </c>
      <c r="Y3" s="11">
        <f>DATE(2027,10,24)</f>
        <v>46684</v>
      </c>
      <c r="Z3" s="10">
        <f>DATE(2027,10,25)</f>
        <v>46685</v>
      </c>
      <c r="AA3" s="10">
        <f>DATE(2027,10,26)</f>
        <v>46686</v>
      </c>
      <c r="AB3" s="10">
        <f>DATE(2027,10,27)</f>
        <v>46687</v>
      </c>
      <c r="AC3" s="10">
        <f>DATE(2027,10,28)</f>
        <v>46688</v>
      </c>
      <c r="AD3" s="10">
        <f>DATE(2027,10,29)</f>
        <v>46689</v>
      </c>
      <c r="AE3" s="11">
        <f>DATE(2027,10,30)</f>
        <v>46690</v>
      </c>
      <c r="AF3" s="11">
        <f>DATE(2027,10,31)</f>
        <v>46691</v>
      </c>
    </row>
    <row r="4" spans="1:33" x14ac:dyDescent="0.25">
      <c r="A4" s="2" t="s">
        <v>33</v>
      </c>
      <c r="B4" s="12" t="s">
        <v>42</v>
      </c>
      <c r="C4" s="13" t="s">
        <v>43</v>
      </c>
      <c r="D4" s="13" t="s">
        <v>44</v>
      </c>
      <c r="E4" s="12" t="s">
        <v>45</v>
      </c>
      <c r="F4" s="12" t="s">
        <v>46</v>
      </c>
      <c r="G4" s="12" t="s">
        <v>47</v>
      </c>
      <c r="H4" s="12" t="s">
        <v>48</v>
      </c>
      <c r="I4" s="12" t="s">
        <v>42</v>
      </c>
      <c r="J4" s="13" t="s">
        <v>43</v>
      </c>
      <c r="K4" s="13" t="s">
        <v>44</v>
      </c>
      <c r="L4" s="12" t="s">
        <v>45</v>
      </c>
      <c r="M4" s="12" t="s">
        <v>46</v>
      </c>
      <c r="N4" s="12" t="s">
        <v>47</v>
      </c>
      <c r="O4" s="12" t="s">
        <v>48</v>
      </c>
      <c r="P4" s="12" t="s">
        <v>42</v>
      </c>
      <c r="Q4" s="13" t="s">
        <v>43</v>
      </c>
      <c r="R4" s="13" t="s">
        <v>44</v>
      </c>
      <c r="S4" s="12" t="s">
        <v>45</v>
      </c>
      <c r="T4" s="12" t="s">
        <v>46</v>
      </c>
      <c r="U4" s="12" t="s">
        <v>47</v>
      </c>
      <c r="V4" s="12" t="s">
        <v>48</v>
      </c>
      <c r="W4" s="12" t="s">
        <v>42</v>
      </c>
      <c r="X4" s="13" t="s">
        <v>43</v>
      </c>
      <c r="Y4" s="13" t="s">
        <v>44</v>
      </c>
      <c r="Z4" s="12" t="s">
        <v>45</v>
      </c>
      <c r="AA4" s="12" t="s">
        <v>46</v>
      </c>
      <c r="AB4" s="12" t="s">
        <v>47</v>
      </c>
      <c r="AC4" s="12" t="s">
        <v>48</v>
      </c>
      <c r="AD4" s="12" t="s">
        <v>42</v>
      </c>
      <c r="AE4" s="13" t="s">
        <v>43</v>
      </c>
      <c r="AF4" s="13" t="s">
        <v>44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5"/>
      <c r="D5" s="15"/>
      <c r="E5" s="14"/>
      <c r="F5" s="14"/>
      <c r="G5" s="14"/>
      <c r="H5" s="14"/>
      <c r="I5" s="14"/>
      <c r="J5" s="15"/>
      <c r="K5" s="15"/>
      <c r="L5" s="14"/>
      <c r="M5" s="14"/>
      <c r="N5" s="14"/>
      <c r="O5" s="14"/>
      <c r="P5" s="14"/>
      <c r="Q5" s="15"/>
      <c r="R5" s="15"/>
      <c r="S5" s="14"/>
      <c r="T5" s="14"/>
      <c r="U5" s="14"/>
      <c r="V5" s="14"/>
      <c r="W5" s="14"/>
      <c r="X5" s="15"/>
      <c r="Y5" s="15"/>
      <c r="Z5" s="14"/>
      <c r="AA5" s="14"/>
      <c r="AB5" s="14"/>
      <c r="AC5" s="14"/>
      <c r="AD5" s="14"/>
      <c r="AE5" s="15"/>
      <c r="AF5" s="15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5"/>
      <c r="D6" s="15"/>
      <c r="E6" s="14"/>
      <c r="F6" s="14"/>
      <c r="G6" s="14"/>
      <c r="H6" s="14"/>
      <c r="I6" s="14"/>
      <c r="J6" s="15"/>
      <c r="K6" s="15"/>
      <c r="L6" s="14"/>
      <c r="M6" s="14"/>
      <c r="N6" s="14"/>
      <c r="O6" s="14"/>
      <c r="P6" s="14"/>
      <c r="Q6" s="15"/>
      <c r="R6" s="15"/>
      <c r="S6" s="14"/>
      <c r="T6" s="14"/>
      <c r="U6" s="14"/>
      <c r="V6" s="14"/>
      <c r="W6" s="14"/>
      <c r="X6" s="15"/>
      <c r="Y6" s="15"/>
      <c r="Z6" s="14"/>
      <c r="AA6" s="14"/>
      <c r="AB6" s="14"/>
      <c r="AC6" s="14"/>
      <c r="AD6" s="14"/>
      <c r="AE6" s="15"/>
      <c r="AF6" s="15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5"/>
      <c r="D7" s="15"/>
      <c r="E7" s="14"/>
      <c r="F7" s="14"/>
      <c r="G7" s="14"/>
      <c r="H7" s="14"/>
      <c r="I7" s="14"/>
      <c r="J7" s="15"/>
      <c r="K7" s="15"/>
      <c r="L7" s="14"/>
      <c r="M7" s="14"/>
      <c r="N7" s="14"/>
      <c r="O7" s="14"/>
      <c r="P7" s="14"/>
      <c r="Q7" s="15"/>
      <c r="R7" s="15"/>
      <c r="S7" s="14"/>
      <c r="T7" s="14"/>
      <c r="U7" s="14"/>
      <c r="V7" s="14"/>
      <c r="W7" s="14"/>
      <c r="X7" s="15"/>
      <c r="Y7" s="15"/>
      <c r="Z7" s="14"/>
      <c r="AA7" s="14"/>
      <c r="AB7" s="14"/>
      <c r="AC7" s="14"/>
      <c r="AD7" s="14"/>
      <c r="AE7" s="15"/>
      <c r="AF7" s="15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5"/>
      <c r="D8" s="15"/>
      <c r="E8" s="14"/>
      <c r="F8" s="14"/>
      <c r="G8" s="14"/>
      <c r="H8" s="14"/>
      <c r="I8" s="14"/>
      <c r="J8" s="15"/>
      <c r="K8" s="15"/>
      <c r="L8" s="14"/>
      <c r="M8" s="14"/>
      <c r="N8" s="14"/>
      <c r="O8" s="14"/>
      <c r="P8" s="14"/>
      <c r="Q8" s="15"/>
      <c r="R8" s="15"/>
      <c r="S8" s="14"/>
      <c r="T8" s="14"/>
      <c r="U8" s="14"/>
      <c r="V8" s="14"/>
      <c r="W8" s="14"/>
      <c r="X8" s="15"/>
      <c r="Y8" s="15"/>
      <c r="Z8" s="14"/>
      <c r="AA8" s="14"/>
      <c r="AB8" s="14"/>
      <c r="AC8" s="14"/>
      <c r="AD8" s="14"/>
      <c r="AE8" s="15"/>
      <c r="AF8" s="15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5"/>
      <c r="D9" s="15"/>
      <c r="E9" s="14"/>
      <c r="F9" s="14"/>
      <c r="G9" s="14"/>
      <c r="H9" s="14"/>
      <c r="I9" s="14"/>
      <c r="J9" s="15"/>
      <c r="K9" s="15"/>
      <c r="L9" s="14"/>
      <c r="M9" s="14"/>
      <c r="N9" s="14"/>
      <c r="O9" s="14"/>
      <c r="P9" s="14"/>
      <c r="Q9" s="15"/>
      <c r="R9" s="15"/>
      <c r="S9" s="14"/>
      <c r="T9" s="14"/>
      <c r="U9" s="14"/>
      <c r="V9" s="14"/>
      <c r="W9" s="14"/>
      <c r="X9" s="15"/>
      <c r="Y9" s="15"/>
      <c r="Z9" s="14"/>
      <c r="AA9" s="14"/>
      <c r="AB9" s="14"/>
      <c r="AC9" s="14"/>
      <c r="AD9" s="14"/>
      <c r="AE9" s="15"/>
      <c r="AF9" s="15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5"/>
      <c r="D10" s="15"/>
      <c r="E10" s="14"/>
      <c r="F10" s="14"/>
      <c r="G10" s="14"/>
      <c r="H10" s="14"/>
      <c r="I10" s="14"/>
      <c r="J10" s="15"/>
      <c r="K10" s="15"/>
      <c r="L10" s="14"/>
      <c r="M10" s="14"/>
      <c r="N10" s="14"/>
      <c r="O10" s="14"/>
      <c r="P10" s="14"/>
      <c r="Q10" s="15"/>
      <c r="R10" s="15"/>
      <c r="S10" s="14"/>
      <c r="T10" s="14"/>
      <c r="U10" s="14"/>
      <c r="V10" s="14"/>
      <c r="W10" s="14"/>
      <c r="X10" s="15"/>
      <c r="Y10" s="15"/>
      <c r="Z10" s="14"/>
      <c r="AA10" s="14"/>
      <c r="AB10" s="14"/>
      <c r="AC10" s="14"/>
      <c r="AD10" s="14"/>
      <c r="AE10" s="15"/>
      <c r="AF10" s="15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5"/>
      <c r="D11" s="15"/>
      <c r="E11" s="14"/>
      <c r="F11" s="14"/>
      <c r="G11" s="14"/>
      <c r="H11" s="14"/>
      <c r="I11" s="14"/>
      <c r="J11" s="15"/>
      <c r="K11" s="15"/>
      <c r="L11" s="14"/>
      <c r="M11" s="14"/>
      <c r="N11" s="14"/>
      <c r="O11" s="14"/>
      <c r="P11" s="14"/>
      <c r="Q11" s="15"/>
      <c r="R11" s="15"/>
      <c r="S11" s="14"/>
      <c r="T11" s="14"/>
      <c r="U11" s="14"/>
      <c r="V11" s="14"/>
      <c r="W11" s="14"/>
      <c r="X11" s="15"/>
      <c r="Y11" s="15"/>
      <c r="Z11" s="14"/>
      <c r="AA11" s="14"/>
      <c r="AB11" s="14"/>
      <c r="AC11" s="14"/>
      <c r="AD11" s="14"/>
      <c r="AE11" s="15"/>
      <c r="AF11" s="15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5"/>
      <c r="D12" s="15"/>
      <c r="E12" s="14"/>
      <c r="F12" s="14"/>
      <c r="G12" s="14"/>
      <c r="H12" s="14"/>
      <c r="I12" s="14"/>
      <c r="J12" s="15"/>
      <c r="K12" s="15"/>
      <c r="L12" s="14"/>
      <c r="M12" s="14"/>
      <c r="N12" s="14"/>
      <c r="O12" s="14"/>
      <c r="P12" s="14"/>
      <c r="Q12" s="15"/>
      <c r="R12" s="15"/>
      <c r="S12" s="14"/>
      <c r="T12" s="14"/>
      <c r="U12" s="14"/>
      <c r="V12" s="14"/>
      <c r="W12" s="14"/>
      <c r="X12" s="15"/>
      <c r="Y12" s="15"/>
      <c r="Z12" s="14"/>
      <c r="AA12" s="14"/>
      <c r="AB12" s="14"/>
      <c r="AC12" s="14"/>
      <c r="AD12" s="14"/>
      <c r="AE12" s="15"/>
      <c r="AF12" s="15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5"/>
      <c r="D13" s="15"/>
      <c r="E13" s="14"/>
      <c r="F13" s="14"/>
      <c r="G13" s="14"/>
      <c r="H13" s="14"/>
      <c r="I13" s="14"/>
      <c r="J13" s="15"/>
      <c r="K13" s="15"/>
      <c r="L13" s="14"/>
      <c r="M13" s="14"/>
      <c r="N13" s="14"/>
      <c r="O13" s="14"/>
      <c r="P13" s="14"/>
      <c r="Q13" s="15"/>
      <c r="R13" s="15"/>
      <c r="S13" s="14"/>
      <c r="T13" s="14"/>
      <c r="U13" s="14"/>
      <c r="V13" s="14"/>
      <c r="W13" s="14"/>
      <c r="X13" s="15"/>
      <c r="Y13" s="15"/>
      <c r="Z13" s="14"/>
      <c r="AA13" s="14"/>
      <c r="AB13" s="14"/>
      <c r="AC13" s="14"/>
      <c r="AD13" s="14"/>
      <c r="AE13" s="15"/>
      <c r="AF13" s="15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5"/>
      <c r="D14" s="15"/>
      <c r="E14" s="14"/>
      <c r="F14" s="14"/>
      <c r="G14" s="14"/>
      <c r="H14" s="14"/>
      <c r="I14" s="14"/>
      <c r="J14" s="15"/>
      <c r="K14" s="15"/>
      <c r="L14" s="14"/>
      <c r="M14" s="14"/>
      <c r="N14" s="14"/>
      <c r="O14" s="14"/>
      <c r="P14" s="14"/>
      <c r="Q14" s="15"/>
      <c r="R14" s="15"/>
      <c r="S14" s="14"/>
      <c r="T14" s="14"/>
      <c r="U14" s="14"/>
      <c r="V14" s="14"/>
      <c r="W14" s="14"/>
      <c r="X14" s="15"/>
      <c r="Y14" s="15"/>
      <c r="Z14" s="14"/>
      <c r="AA14" s="14"/>
      <c r="AB14" s="14"/>
      <c r="AC14" s="14"/>
      <c r="AD14" s="14"/>
      <c r="AE14" s="15"/>
      <c r="AF14" s="15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5"/>
      <c r="D15" s="15"/>
      <c r="E15" s="14"/>
      <c r="F15" s="14"/>
      <c r="G15" s="14"/>
      <c r="H15" s="14"/>
      <c r="I15" s="14"/>
      <c r="J15" s="15"/>
      <c r="K15" s="15"/>
      <c r="L15" s="14"/>
      <c r="M15" s="14"/>
      <c r="N15" s="14"/>
      <c r="O15" s="14"/>
      <c r="P15" s="14"/>
      <c r="Q15" s="15"/>
      <c r="R15" s="15"/>
      <c r="S15" s="14"/>
      <c r="T15" s="14"/>
      <c r="U15" s="14"/>
      <c r="V15" s="14"/>
      <c r="W15" s="14"/>
      <c r="X15" s="15"/>
      <c r="Y15" s="15"/>
      <c r="Z15" s="14"/>
      <c r="AA15" s="14"/>
      <c r="AB15" s="14"/>
      <c r="AC15" s="14"/>
      <c r="AD15" s="14"/>
      <c r="AE15" s="15"/>
      <c r="AF15" s="15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5"/>
      <c r="D16" s="15"/>
      <c r="E16" s="14"/>
      <c r="F16" s="14"/>
      <c r="G16" s="14"/>
      <c r="H16" s="14"/>
      <c r="I16" s="14"/>
      <c r="J16" s="15"/>
      <c r="K16" s="15"/>
      <c r="L16" s="14"/>
      <c r="M16" s="14"/>
      <c r="N16" s="14"/>
      <c r="O16" s="14"/>
      <c r="P16" s="14"/>
      <c r="Q16" s="15"/>
      <c r="R16" s="15"/>
      <c r="S16" s="14"/>
      <c r="T16" s="14"/>
      <c r="U16" s="14"/>
      <c r="V16" s="14"/>
      <c r="W16" s="14"/>
      <c r="X16" s="15"/>
      <c r="Y16" s="15"/>
      <c r="Z16" s="14"/>
      <c r="AA16" s="14"/>
      <c r="AB16" s="14"/>
      <c r="AC16" s="14"/>
      <c r="AD16" s="14"/>
      <c r="AE16" s="15"/>
      <c r="AF16" s="15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5"/>
      <c r="D17" s="15"/>
      <c r="E17" s="14"/>
      <c r="F17" s="14"/>
      <c r="G17" s="14"/>
      <c r="H17" s="14"/>
      <c r="I17" s="14"/>
      <c r="J17" s="15"/>
      <c r="K17" s="15"/>
      <c r="L17" s="14"/>
      <c r="M17" s="14"/>
      <c r="N17" s="14"/>
      <c r="O17" s="14"/>
      <c r="P17" s="14"/>
      <c r="Q17" s="15"/>
      <c r="R17" s="15"/>
      <c r="S17" s="14"/>
      <c r="T17" s="14"/>
      <c r="U17" s="14"/>
      <c r="V17" s="14"/>
      <c r="W17" s="14"/>
      <c r="X17" s="15"/>
      <c r="Y17" s="15"/>
      <c r="Z17" s="14"/>
      <c r="AA17" s="14"/>
      <c r="AB17" s="14"/>
      <c r="AC17" s="14"/>
      <c r="AD17" s="14"/>
      <c r="AE17" s="15"/>
      <c r="AF17" s="15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5"/>
      <c r="D18" s="15"/>
      <c r="E18" s="14"/>
      <c r="F18" s="14"/>
      <c r="G18" s="14"/>
      <c r="H18" s="14"/>
      <c r="I18" s="14"/>
      <c r="J18" s="15"/>
      <c r="K18" s="15"/>
      <c r="L18" s="14"/>
      <c r="M18" s="14"/>
      <c r="N18" s="14"/>
      <c r="O18" s="14"/>
      <c r="P18" s="14"/>
      <c r="Q18" s="15"/>
      <c r="R18" s="15"/>
      <c r="S18" s="14"/>
      <c r="T18" s="14"/>
      <c r="U18" s="14"/>
      <c r="V18" s="14"/>
      <c r="W18" s="14"/>
      <c r="X18" s="15"/>
      <c r="Y18" s="15"/>
      <c r="Z18" s="14"/>
      <c r="AA18" s="14"/>
      <c r="AB18" s="14"/>
      <c r="AC18" s="14"/>
      <c r="AD18" s="14"/>
      <c r="AE18" s="15"/>
      <c r="AF18" s="15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5"/>
      <c r="D19" s="15"/>
      <c r="E19" s="14"/>
      <c r="F19" s="14"/>
      <c r="G19" s="14"/>
      <c r="H19" s="14"/>
      <c r="I19" s="14"/>
      <c r="J19" s="15"/>
      <c r="K19" s="15"/>
      <c r="L19" s="14"/>
      <c r="M19" s="14"/>
      <c r="N19" s="14"/>
      <c r="O19" s="14"/>
      <c r="P19" s="14"/>
      <c r="Q19" s="15"/>
      <c r="R19" s="15"/>
      <c r="S19" s="14"/>
      <c r="T19" s="14"/>
      <c r="U19" s="14"/>
      <c r="V19" s="14"/>
      <c r="W19" s="14"/>
      <c r="X19" s="15"/>
      <c r="Y19" s="15"/>
      <c r="Z19" s="14"/>
      <c r="AA19" s="14"/>
      <c r="AB19" s="14"/>
      <c r="AC19" s="14"/>
      <c r="AD19" s="14"/>
      <c r="AE19" s="15"/>
      <c r="AF19" s="15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5"/>
      <c r="D20" s="15"/>
      <c r="E20" s="14"/>
      <c r="F20" s="14"/>
      <c r="G20" s="14"/>
      <c r="H20" s="14"/>
      <c r="I20" s="14"/>
      <c r="J20" s="15"/>
      <c r="K20" s="15"/>
      <c r="L20" s="14"/>
      <c r="M20" s="14"/>
      <c r="N20" s="14"/>
      <c r="O20" s="14"/>
      <c r="P20" s="14"/>
      <c r="Q20" s="15"/>
      <c r="R20" s="15"/>
      <c r="S20" s="14"/>
      <c r="T20" s="14"/>
      <c r="U20" s="14"/>
      <c r="V20" s="14"/>
      <c r="W20" s="14"/>
      <c r="X20" s="15"/>
      <c r="Y20" s="15"/>
      <c r="Z20" s="14"/>
      <c r="AA20" s="14"/>
      <c r="AB20" s="14"/>
      <c r="AC20" s="14"/>
      <c r="AD20" s="14"/>
      <c r="AE20" s="15"/>
      <c r="AF20" s="15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5"/>
      <c r="D21" s="15"/>
      <c r="E21" s="14"/>
      <c r="F21" s="14"/>
      <c r="G21" s="14"/>
      <c r="H21" s="14"/>
      <c r="I21" s="14"/>
      <c r="J21" s="15"/>
      <c r="K21" s="15"/>
      <c r="L21" s="14"/>
      <c r="M21" s="14"/>
      <c r="N21" s="14"/>
      <c r="O21" s="14"/>
      <c r="P21" s="14"/>
      <c r="Q21" s="15"/>
      <c r="R21" s="15"/>
      <c r="S21" s="14"/>
      <c r="T21" s="14"/>
      <c r="U21" s="14"/>
      <c r="V21" s="14"/>
      <c r="W21" s="14"/>
      <c r="X21" s="15"/>
      <c r="Y21" s="15"/>
      <c r="Z21" s="14"/>
      <c r="AA21" s="14"/>
      <c r="AB21" s="14"/>
      <c r="AC21" s="14"/>
      <c r="AD21" s="14"/>
      <c r="AE21" s="15"/>
      <c r="AF21" s="15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5"/>
      <c r="D22" s="15"/>
      <c r="E22" s="14"/>
      <c r="F22" s="14"/>
      <c r="G22" s="14"/>
      <c r="H22" s="14"/>
      <c r="I22" s="14"/>
      <c r="J22" s="15"/>
      <c r="K22" s="15"/>
      <c r="L22" s="14"/>
      <c r="M22" s="14"/>
      <c r="N22" s="14"/>
      <c r="O22" s="14"/>
      <c r="P22" s="14"/>
      <c r="Q22" s="15"/>
      <c r="R22" s="15"/>
      <c r="S22" s="14"/>
      <c r="T22" s="14"/>
      <c r="U22" s="14"/>
      <c r="V22" s="14"/>
      <c r="W22" s="14"/>
      <c r="X22" s="15"/>
      <c r="Y22" s="15"/>
      <c r="Z22" s="14"/>
      <c r="AA22" s="14"/>
      <c r="AB22" s="14"/>
      <c r="AC22" s="14"/>
      <c r="AD22" s="14"/>
      <c r="AE22" s="15"/>
      <c r="AF22" s="15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5"/>
      <c r="D23" s="15"/>
      <c r="E23" s="14"/>
      <c r="F23" s="14"/>
      <c r="G23" s="14"/>
      <c r="H23" s="14"/>
      <c r="I23" s="14"/>
      <c r="J23" s="15"/>
      <c r="K23" s="15"/>
      <c r="L23" s="14"/>
      <c r="M23" s="14"/>
      <c r="N23" s="14"/>
      <c r="O23" s="14"/>
      <c r="P23" s="14"/>
      <c r="Q23" s="15"/>
      <c r="R23" s="15"/>
      <c r="S23" s="14"/>
      <c r="T23" s="14"/>
      <c r="U23" s="14"/>
      <c r="V23" s="14"/>
      <c r="W23" s="14"/>
      <c r="X23" s="15"/>
      <c r="Y23" s="15"/>
      <c r="Z23" s="14"/>
      <c r="AA23" s="14"/>
      <c r="AB23" s="14"/>
      <c r="AC23" s="14"/>
      <c r="AD23" s="14"/>
      <c r="AE23" s="15"/>
      <c r="AF23" s="15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5"/>
      <c r="D24" s="15"/>
      <c r="E24" s="14"/>
      <c r="F24" s="14"/>
      <c r="G24" s="14"/>
      <c r="H24" s="14"/>
      <c r="I24" s="14"/>
      <c r="J24" s="15"/>
      <c r="K24" s="15"/>
      <c r="L24" s="14"/>
      <c r="M24" s="14"/>
      <c r="N24" s="14"/>
      <c r="O24" s="14"/>
      <c r="P24" s="14"/>
      <c r="Q24" s="15"/>
      <c r="R24" s="15"/>
      <c r="S24" s="14"/>
      <c r="T24" s="14"/>
      <c r="U24" s="14"/>
      <c r="V24" s="14"/>
      <c r="W24" s="14"/>
      <c r="X24" s="15"/>
      <c r="Y24" s="15"/>
      <c r="Z24" s="14"/>
      <c r="AA24" s="14"/>
      <c r="AB24" s="14"/>
      <c r="AC24" s="14"/>
      <c r="AD24" s="14"/>
      <c r="AE24" s="15"/>
      <c r="AF24" s="15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5"/>
      <c r="D25" s="15"/>
      <c r="E25" s="14"/>
      <c r="F25" s="14"/>
      <c r="G25" s="14"/>
      <c r="H25" s="14"/>
      <c r="I25" s="14"/>
      <c r="J25" s="15"/>
      <c r="K25" s="15"/>
      <c r="L25" s="14"/>
      <c r="M25" s="14"/>
      <c r="N25" s="14"/>
      <c r="O25" s="14"/>
      <c r="P25" s="14"/>
      <c r="Q25" s="15"/>
      <c r="R25" s="15"/>
      <c r="S25" s="14"/>
      <c r="T25" s="14"/>
      <c r="U25" s="14"/>
      <c r="V25" s="14"/>
      <c r="W25" s="14"/>
      <c r="X25" s="15"/>
      <c r="Y25" s="15"/>
      <c r="Z25" s="14"/>
      <c r="AA25" s="14"/>
      <c r="AB25" s="14"/>
      <c r="AC25" s="14"/>
      <c r="AD25" s="14"/>
      <c r="AE25" s="15"/>
      <c r="AF25" s="15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5"/>
      <c r="D26" s="15"/>
      <c r="E26" s="14"/>
      <c r="F26" s="14"/>
      <c r="G26" s="14"/>
      <c r="H26" s="14"/>
      <c r="I26" s="14"/>
      <c r="J26" s="15"/>
      <c r="K26" s="15"/>
      <c r="L26" s="14"/>
      <c r="M26" s="14"/>
      <c r="N26" s="14"/>
      <c r="O26" s="14"/>
      <c r="P26" s="14"/>
      <c r="Q26" s="15"/>
      <c r="R26" s="15"/>
      <c r="S26" s="14"/>
      <c r="T26" s="14"/>
      <c r="U26" s="14"/>
      <c r="V26" s="14"/>
      <c r="W26" s="14"/>
      <c r="X26" s="15"/>
      <c r="Y26" s="15"/>
      <c r="Z26" s="14"/>
      <c r="AA26" s="14"/>
      <c r="AB26" s="14"/>
      <c r="AC26" s="14"/>
      <c r="AD26" s="14"/>
      <c r="AE26" s="15"/>
      <c r="AF26" s="15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5"/>
      <c r="D27" s="15"/>
      <c r="E27" s="14"/>
      <c r="F27" s="14"/>
      <c r="G27" s="14"/>
      <c r="H27" s="14"/>
      <c r="I27" s="14"/>
      <c r="J27" s="15"/>
      <c r="K27" s="15"/>
      <c r="L27" s="14"/>
      <c r="M27" s="14"/>
      <c r="N27" s="14"/>
      <c r="O27" s="14"/>
      <c r="P27" s="14"/>
      <c r="Q27" s="15"/>
      <c r="R27" s="15"/>
      <c r="S27" s="14"/>
      <c r="T27" s="14"/>
      <c r="U27" s="14"/>
      <c r="V27" s="14"/>
      <c r="W27" s="14"/>
      <c r="X27" s="15"/>
      <c r="Y27" s="15"/>
      <c r="Z27" s="14"/>
      <c r="AA27" s="14"/>
      <c r="AB27" s="14"/>
      <c r="AC27" s="14"/>
      <c r="AD27" s="14"/>
      <c r="AE27" s="15"/>
      <c r="AF27" s="15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5"/>
      <c r="D28" s="15"/>
      <c r="E28" s="14"/>
      <c r="F28" s="14"/>
      <c r="G28" s="14"/>
      <c r="H28" s="14"/>
      <c r="I28" s="14"/>
      <c r="J28" s="15"/>
      <c r="K28" s="15"/>
      <c r="L28" s="14"/>
      <c r="M28" s="14"/>
      <c r="N28" s="14"/>
      <c r="O28" s="14"/>
      <c r="P28" s="14"/>
      <c r="Q28" s="15"/>
      <c r="R28" s="15"/>
      <c r="S28" s="14"/>
      <c r="T28" s="14"/>
      <c r="U28" s="14"/>
      <c r="V28" s="14"/>
      <c r="W28" s="14"/>
      <c r="X28" s="15"/>
      <c r="Y28" s="15"/>
      <c r="Z28" s="14"/>
      <c r="AA28" s="14"/>
      <c r="AB28" s="14"/>
      <c r="AC28" s="14"/>
      <c r="AD28" s="14"/>
      <c r="AE28" s="15"/>
      <c r="AF28" s="15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5"/>
      <c r="D29" s="15"/>
      <c r="E29" s="14"/>
      <c r="F29" s="14"/>
      <c r="G29" s="14"/>
      <c r="H29" s="14"/>
      <c r="I29" s="14"/>
      <c r="J29" s="15"/>
      <c r="K29" s="15"/>
      <c r="L29" s="14"/>
      <c r="M29" s="14"/>
      <c r="N29" s="14"/>
      <c r="O29" s="14"/>
      <c r="P29" s="14"/>
      <c r="Q29" s="15"/>
      <c r="R29" s="15"/>
      <c r="S29" s="14"/>
      <c r="T29" s="14"/>
      <c r="U29" s="14"/>
      <c r="V29" s="14"/>
      <c r="W29" s="14"/>
      <c r="X29" s="15"/>
      <c r="Y29" s="15"/>
      <c r="Z29" s="14"/>
      <c r="AA29" s="14"/>
      <c r="AB29" s="14"/>
      <c r="AC29" s="14"/>
      <c r="AD29" s="14"/>
      <c r="AE29" s="15"/>
      <c r="AF29" s="15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5"/>
      <c r="D30" s="15"/>
      <c r="E30" s="14"/>
      <c r="F30" s="14"/>
      <c r="G30" s="14"/>
      <c r="H30" s="14"/>
      <c r="I30" s="14"/>
      <c r="J30" s="15"/>
      <c r="K30" s="15"/>
      <c r="L30" s="14"/>
      <c r="M30" s="14"/>
      <c r="N30" s="14"/>
      <c r="O30" s="14"/>
      <c r="P30" s="14"/>
      <c r="Q30" s="15"/>
      <c r="R30" s="15"/>
      <c r="S30" s="14"/>
      <c r="T30" s="14"/>
      <c r="U30" s="14"/>
      <c r="V30" s="14"/>
      <c r="W30" s="14"/>
      <c r="X30" s="15"/>
      <c r="Y30" s="15"/>
      <c r="Z30" s="14"/>
      <c r="AA30" s="14"/>
      <c r="AB30" s="14"/>
      <c r="AC30" s="14"/>
      <c r="AD30" s="14"/>
      <c r="AE30" s="15"/>
      <c r="AF30" s="15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5"/>
      <c r="D31" s="15"/>
      <c r="E31" s="14"/>
      <c r="F31" s="14"/>
      <c r="G31" s="14"/>
      <c r="H31" s="14"/>
      <c r="I31" s="14"/>
      <c r="J31" s="15"/>
      <c r="K31" s="15"/>
      <c r="L31" s="14"/>
      <c r="M31" s="14"/>
      <c r="N31" s="14"/>
      <c r="O31" s="14"/>
      <c r="P31" s="14"/>
      <c r="Q31" s="15"/>
      <c r="R31" s="15"/>
      <c r="S31" s="14"/>
      <c r="T31" s="14"/>
      <c r="U31" s="14"/>
      <c r="V31" s="14"/>
      <c r="W31" s="14"/>
      <c r="X31" s="15"/>
      <c r="Y31" s="15"/>
      <c r="Z31" s="14"/>
      <c r="AA31" s="14"/>
      <c r="AB31" s="14"/>
      <c r="AC31" s="14"/>
      <c r="AD31" s="14"/>
      <c r="AE31" s="15"/>
      <c r="AF31" s="15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5"/>
      <c r="D32" s="15"/>
      <c r="E32" s="14"/>
      <c r="F32" s="14"/>
      <c r="G32" s="14"/>
      <c r="H32" s="14"/>
      <c r="I32" s="14"/>
      <c r="J32" s="15"/>
      <c r="K32" s="15"/>
      <c r="L32" s="14"/>
      <c r="M32" s="14"/>
      <c r="N32" s="14"/>
      <c r="O32" s="14"/>
      <c r="P32" s="14"/>
      <c r="Q32" s="15"/>
      <c r="R32" s="15"/>
      <c r="S32" s="14"/>
      <c r="T32" s="14"/>
      <c r="U32" s="14"/>
      <c r="V32" s="14"/>
      <c r="W32" s="14"/>
      <c r="X32" s="15"/>
      <c r="Y32" s="15"/>
      <c r="Z32" s="14"/>
      <c r="AA32" s="14"/>
      <c r="AB32" s="14"/>
      <c r="AC32" s="14"/>
      <c r="AD32" s="14"/>
      <c r="AE32" s="15"/>
      <c r="AF32" s="15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5"/>
      <c r="D33" s="15"/>
      <c r="E33" s="14"/>
      <c r="F33" s="14"/>
      <c r="G33" s="14"/>
      <c r="H33" s="14"/>
      <c r="I33" s="14"/>
      <c r="J33" s="15"/>
      <c r="K33" s="15"/>
      <c r="L33" s="14"/>
      <c r="M33" s="14"/>
      <c r="N33" s="14"/>
      <c r="O33" s="14"/>
      <c r="P33" s="14"/>
      <c r="Q33" s="15"/>
      <c r="R33" s="15"/>
      <c r="S33" s="14"/>
      <c r="T33" s="14"/>
      <c r="U33" s="14"/>
      <c r="V33" s="14"/>
      <c r="W33" s="14"/>
      <c r="X33" s="15"/>
      <c r="Y33" s="15"/>
      <c r="Z33" s="14"/>
      <c r="AA33" s="14"/>
      <c r="AB33" s="14"/>
      <c r="AC33" s="14"/>
      <c r="AD33" s="14"/>
      <c r="AE33" s="15"/>
      <c r="AF33" s="15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5"/>
      <c r="D34" s="15"/>
      <c r="E34" s="14"/>
      <c r="F34" s="14"/>
      <c r="G34" s="14"/>
      <c r="H34" s="14"/>
      <c r="I34" s="14"/>
      <c r="J34" s="15"/>
      <c r="K34" s="15"/>
      <c r="L34" s="14"/>
      <c r="M34" s="14"/>
      <c r="N34" s="14"/>
      <c r="O34" s="14"/>
      <c r="P34" s="14"/>
      <c r="Q34" s="15"/>
      <c r="R34" s="15"/>
      <c r="S34" s="14"/>
      <c r="T34" s="14"/>
      <c r="U34" s="14"/>
      <c r="V34" s="14"/>
      <c r="W34" s="14"/>
      <c r="X34" s="15"/>
      <c r="Y34" s="15"/>
      <c r="Z34" s="14"/>
      <c r="AA34" s="14"/>
      <c r="AB34" s="14"/>
      <c r="AC34" s="14"/>
      <c r="AD34" s="14"/>
      <c r="AE34" s="15"/>
      <c r="AF34" s="15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18" priority="1">
      <formula>B$2&lt;&gt;""</formula>
    </cfRule>
  </conditionalFormatting>
  <conditionalFormatting sqref="B5:AF34">
    <cfRule type="expression" dxfId="19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59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>Allerheiligen</v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/>
      </c>
      <c r="AA2" s="9" t="str">
        <f>IFERROR(IF(INDEX(Feiertage!$C$2:$R$20,MATCH(AA$3,Feiertage!$A$2:$A$20,0),Einstellungen!$B$3)="x",INDEX(Feiertage!$B$2:$B$20,MATCH(AA$3,Feiertage!$A$2:$A$20,0)),""),"")</f>
        <v/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</row>
    <row r="3" spans="1:32" x14ac:dyDescent="0.25">
      <c r="A3" s="2" t="s">
        <v>41</v>
      </c>
      <c r="B3" s="10">
        <f>DATE(2027,11,1)</f>
        <v>46692</v>
      </c>
      <c r="C3" s="10">
        <f>DATE(2027,11,2)</f>
        <v>46693</v>
      </c>
      <c r="D3" s="10">
        <f>DATE(2027,11,3)</f>
        <v>46694</v>
      </c>
      <c r="E3" s="10">
        <f>DATE(2027,11,4)</f>
        <v>46695</v>
      </c>
      <c r="F3" s="10">
        <f>DATE(2027,11,5)</f>
        <v>46696</v>
      </c>
      <c r="G3" s="11">
        <f>DATE(2027,11,6)</f>
        <v>46697</v>
      </c>
      <c r="H3" s="11">
        <f>DATE(2027,11,7)</f>
        <v>46698</v>
      </c>
      <c r="I3" s="10">
        <f>DATE(2027,11,8)</f>
        <v>46699</v>
      </c>
      <c r="J3" s="10">
        <f>DATE(2027,11,9)</f>
        <v>46700</v>
      </c>
      <c r="K3" s="10">
        <f>DATE(2027,11,10)</f>
        <v>46701</v>
      </c>
      <c r="L3" s="10">
        <f>DATE(2027,11,11)</f>
        <v>46702</v>
      </c>
      <c r="M3" s="10">
        <f>DATE(2027,11,12)</f>
        <v>46703</v>
      </c>
      <c r="N3" s="11">
        <f>DATE(2027,11,13)</f>
        <v>46704</v>
      </c>
      <c r="O3" s="11">
        <f>DATE(2027,11,14)</f>
        <v>46705</v>
      </c>
      <c r="P3" s="10">
        <f>DATE(2027,11,15)</f>
        <v>46706</v>
      </c>
      <c r="Q3" s="10">
        <f>DATE(2027,11,16)</f>
        <v>46707</v>
      </c>
      <c r="R3" s="10">
        <f>DATE(2027,11,17)</f>
        <v>46708</v>
      </c>
      <c r="S3" s="10">
        <f>DATE(2027,11,18)</f>
        <v>46709</v>
      </c>
      <c r="T3" s="10">
        <f>DATE(2027,11,19)</f>
        <v>46710</v>
      </c>
      <c r="U3" s="11">
        <f>DATE(2027,11,20)</f>
        <v>46711</v>
      </c>
      <c r="V3" s="11">
        <f>DATE(2027,11,21)</f>
        <v>46712</v>
      </c>
      <c r="W3" s="10">
        <f>DATE(2027,11,22)</f>
        <v>46713</v>
      </c>
      <c r="X3" s="10">
        <f>DATE(2027,11,23)</f>
        <v>46714</v>
      </c>
      <c r="Y3" s="10">
        <f>DATE(2027,11,24)</f>
        <v>46715</v>
      </c>
      <c r="Z3" s="10">
        <f>DATE(2027,11,25)</f>
        <v>46716</v>
      </c>
      <c r="AA3" s="10">
        <f>DATE(2027,11,26)</f>
        <v>46717</v>
      </c>
      <c r="AB3" s="11">
        <f>DATE(2027,11,27)</f>
        <v>46718</v>
      </c>
      <c r="AC3" s="11">
        <f>DATE(2027,11,28)</f>
        <v>46719</v>
      </c>
      <c r="AD3" s="10">
        <f>DATE(2027,11,29)</f>
        <v>46720</v>
      </c>
      <c r="AE3" s="10">
        <f>DATE(2027,11,30)</f>
        <v>46721</v>
      </c>
    </row>
    <row r="4" spans="1:33" x14ac:dyDescent="0.25">
      <c r="A4" s="2" t="s">
        <v>33</v>
      </c>
      <c r="B4" s="12" t="s">
        <v>45</v>
      </c>
      <c r="C4" s="12" t="s">
        <v>46</v>
      </c>
      <c r="D4" s="12" t="s">
        <v>47</v>
      </c>
      <c r="E4" s="12" t="s">
        <v>48</v>
      </c>
      <c r="F4" s="12" t="s">
        <v>42</v>
      </c>
      <c r="G4" s="13" t="s">
        <v>43</v>
      </c>
      <c r="H4" s="13" t="s">
        <v>44</v>
      </c>
      <c r="I4" s="12" t="s">
        <v>45</v>
      </c>
      <c r="J4" s="12" t="s">
        <v>46</v>
      </c>
      <c r="K4" s="12" t="s">
        <v>47</v>
      </c>
      <c r="L4" s="12" t="s">
        <v>48</v>
      </c>
      <c r="M4" s="12" t="s">
        <v>42</v>
      </c>
      <c r="N4" s="13" t="s">
        <v>43</v>
      </c>
      <c r="O4" s="13" t="s">
        <v>44</v>
      </c>
      <c r="P4" s="12" t="s">
        <v>45</v>
      </c>
      <c r="Q4" s="12" t="s">
        <v>46</v>
      </c>
      <c r="R4" s="12" t="s">
        <v>47</v>
      </c>
      <c r="S4" s="12" t="s">
        <v>48</v>
      </c>
      <c r="T4" s="12" t="s">
        <v>42</v>
      </c>
      <c r="U4" s="13" t="s">
        <v>43</v>
      </c>
      <c r="V4" s="13" t="s">
        <v>44</v>
      </c>
      <c r="W4" s="12" t="s">
        <v>45</v>
      </c>
      <c r="X4" s="12" t="s">
        <v>46</v>
      </c>
      <c r="Y4" s="12" t="s">
        <v>47</v>
      </c>
      <c r="Z4" s="12" t="s">
        <v>48</v>
      </c>
      <c r="AA4" s="12" t="s">
        <v>42</v>
      </c>
      <c r="AB4" s="13" t="s">
        <v>43</v>
      </c>
      <c r="AC4" s="13" t="s">
        <v>44</v>
      </c>
      <c r="AD4" s="12" t="s">
        <v>45</v>
      </c>
      <c r="AE4" s="12" t="s">
        <v>46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4"/>
      <c r="F5" s="14"/>
      <c r="G5" s="15"/>
      <c r="H5" s="15"/>
      <c r="I5" s="14"/>
      <c r="J5" s="14"/>
      <c r="K5" s="14"/>
      <c r="L5" s="14"/>
      <c r="M5" s="14"/>
      <c r="N5" s="15"/>
      <c r="O5" s="15"/>
      <c r="P5" s="14"/>
      <c r="Q5" s="14"/>
      <c r="R5" s="14"/>
      <c r="S5" s="14"/>
      <c r="T5" s="14"/>
      <c r="U5" s="15"/>
      <c r="V5" s="15"/>
      <c r="W5" s="14"/>
      <c r="X5" s="14"/>
      <c r="Y5" s="14"/>
      <c r="Z5" s="14"/>
      <c r="AA5" s="14"/>
      <c r="AB5" s="15"/>
      <c r="AC5" s="15"/>
      <c r="AD5" s="14"/>
      <c r="AE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4"/>
      <c r="F6" s="14"/>
      <c r="G6" s="15"/>
      <c r="H6" s="15"/>
      <c r="I6" s="14"/>
      <c r="J6" s="14"/>
      <c r="K6" s="14"/>
      <c r="L6" s="14"/>
      <c r="M6" s="14"/>
      <c r="N6" s="15"/>
      <c r="O6" s="15"/>
      <c r="P6" s="14"/>
      <c r="Q6" s="14"/>
      <c r="R6" s="14"/>
      <c r="S6" s="14"/>
      <c r="T6" s="14"/>
      <c r="U6" s="15"/>
      <c r="V6" s="15"/>
      <c r="W6" s="14"/>
      <c r="X6" s="14"/>
      <c r="Y6" s="14"/>
      <c r="Z6" s="14"/>
      <c r="AA6" s="14"/>
      <c r="AB6" s="15"/>
      <c r="AC6" s="15"/>
      <c r="AD6" s="14"/>
      <c r="AE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4"/>
      <c r="F7" s="14"/>
      <c r="G7" s="15"/>
      <c r="H7" s="15"/>
      <c r="I7" s="14"/>
      <c r="J7" s="14"/>
      <c r="K7" s="14"/>
      <c r="L7" s="14"/>
      <c r="M7" s="14"/>
      <c r="N7" s="15"/>
      <c r="O7" s="15"/>
      <c r="P7" s="14"/>
      <c r="Q7" s="14"/>
      <c r="R7" s="14"/>
      <c r="S7" s="14"/>
      <c r="T7" s="14"/>
      <c r="U7" s="15"/>
      <c r="V7" s="15"/>
      <c r="W7" s="14"/>
      <c r="X7" s="14"/>
      <c r="Y7" s="14"/>
      <c r="Z7" s="14"/>
      <c r="AA7" s="14"/>
      <c r="AB7" s="15"/>
      <c r="AC7" s="15"/>
      <c r="AD7" s="14"/>
      <c r="AE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4"/>
      <c r="F8" s="14"/>
      <c r="G8" s="15"/>
      <c r="H8" s="15"/>
      <c r="I8" s="14"/>
      <c r="J8" s="14"/>
      <c r="K8" s="14"/>
      <c r="L8" s="14"/>
      <c r="M8" s="14"/>
      <c r="N8" s="15"/>
      <c r="O8" s="15"/>
      <c r="P8" s="14"/>
      <c r="Q8" s="14"/>
      <c r="R8" s="14"/>
      <c r="S8" s="14"/>
      <c r="T8" s="14"/>
      <c r="U8" s="15"/>
      <c r="V8" s="15"/>
      <c r="W8" s="14"/>
      <c r="X8" s="14"/>
      <c r="Y8" s="14"/>
      <c r="Z8" s="14"/>
      <c r="AA8" s="14"/>
      <c r="AB8" s="15"/>
      <c r="AC8" s="15"/>
      <c r="AD8" s="14"/>
      <c r="AE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4"/>
      <c r="F9" s="14"/>
      <c r="G9" s="15"/>
      <c r="H9" s="15"/>
      <c r="I9" s="14"/>
      <c r="J9" s="14"/>
      <c r="K9" s="14"/>
      <c r="L9" s="14"/>
      <c r="M9" s="14"/>
      <c r="N9" s="15"/>
      <c r="O9" s="15"/>
      <c r="P9" s="14"/>
      <c r="Q9" s="14"/>
      <c r="R9" s="14"/>
      <c r="S9" s="14"/>
      <c r="T9" s="14"/>
      <c r="U9" s="15"/>
      <c r="V9" s="15"/>
      <c r="W9" s="14"/>
      <c r="X9" s="14"/>
      <c r="Y9" s="14"/>
      <c r="Z9" s="14"/>
      <c r="AA9" s="14"/>
      <c r="AB9" s="15"/>
      <c r="AC9" s="15"/>
      <c r="AD9" s="14"/>
      <c r="AE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4"/>
      <c r="F10" s="14"/>
      <c r="G10" s="15"/>
      <c r="H10" s="15"/>
      <c r="I10" s="14"/>
      <c r="J10" s="14"/>
      <c r="K10" s="14"/>
      <c r="L10" s="14"/>
      <c r="M10" s="14"/>
      <c r="N10" s="15"/>
      <c r="O10" s="15"/>
      <c r="P10" s="14"/>
      <c r="Q10" s="14"/>
      <c r="R10" s="14"/>
      <c r="S10" s="14"/>
      <c r="T10" s="14"/>
      <c r="U10" s="15"/>
      <c r="V10" s="15"/>
      <c r="W10" s="14"/>
      <c r="X10" s="14"/>
      <c r="Y10" s="14"/>
      <c r="Z10" s="14"/>
      <c r="AA10" s="14"/>
      <c r="AB10" s="15"/>
      <c r="AC10" s="15"/>
      <c r="AD10" s="14"/>
      <c r="AE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4"/>
      <c r="F11" s="14"/>
      <c r="G11" s="15"/>
      <c r="H11" s="15"/>
      <c r="I11" s="14"/>
      <c r="J11" s="14"/>
      <c r="K11" s="14"/>
      <c r="L11" s="14"/>
      <c r="M11" s="14"/>
      <c r="N11" s="15"/>
      <c r="O11" s="15"/>
      <c r="P11" s="14"/>
      <c r="Q11" s="14"/>
      <c r="R11" s="14"/>
      <c r="S11" s="14"/>
      <c r="T11" s="14"/>
      <c r="U11" s="15"/>
      <c r="V11" s="15"/>
      <c r="W11" s="14"/>
      <c r="X11" s="14"/>
      <c r="Y11" s="14"/>
      <c r="Z11" s="14"/>
      <c r="AA11" s="14"/>
      <c r="AB11" s="15"/>
      <c r="AC11" s="15"/>
      <c r="AD11" s="14"/>
      <c r="AE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4"/>
      <c r="F12" s="14"/>
      <c r="G12" s="15"/>
      <c r="H12" s="15"/>
      <c r="I12" s="14"/>
      <c r="J12" s="14"/>
      <c r="K12" s="14"/>
      <c r="L12" s="14"/>
      <c r="M12" s="14"/>
      <c r="N12" s="15"/>
      <c r="O12" s="15"/>
      <c r="P12" s="14"/>
      <c r="Q12" s="14"/>
      <c r="R12" s="14"/>
      <c r="S12" s="14"/>
      <c r="T12" s="14"/>
      <c r="U12" s="15"/>
      <c r="V12" s="15"/>
      <c r="W12" s="14"/>
      <c r="X12" s="14"/>
      <c r="Y12" s="14"/>
      <c r="Z12" s="14"/>
      <c r="AA12" s="14"/>
      <c r="AB12" s="15"/>
      <c r="AC12" s="15"/>
      <c r="AD12" s="14"/>
      <c r="AE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4"/>
      <c r="F13" s="14"/>
      <c r="G13" s="15"/>
      <c r="H13" s="15"/>
      <c r="I13" s="14"/>
      <c r="J13" s="14"/>
      <c r="K13" s="14"/>
      <c r="L13" s="14"/>
      <c r="M13" s="14"/>
      <c r="N13" s="15"/>
      <c r="O13" s="15"/>
      <c r="P13" s="14"/>
      <c r="Q13" s="14"/>
      <c r="R13" s="14"/>
      <c r="S13" s="14"/>
      <c r="T13" s="14"/>
      <c r="U13" s="15"/>
      <c r="V13" s="15"/>
      <c r="W13" s="14"/>
      <c r="X13" s="14"/>
      <c r="Y13" s="14"/>
      <c r="Z13" s="14"/>
      <c r="AA13" s="14"/>
      <c r="AB13" s="15"/>
      <c r="AC13" s="15"/>
      <c r="AD13" s="14"/>
      <c r="AE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4"/>
      <c r="F14" s="14"/>
      <c r="G14" s="15"/>
      <c r="H14" s="15"/>
      <c r="I14" s="14"/>
      <c r="J14" s="14"/>
      <c r="K14" s="14"/>
      <c r="L14" s="14"/>
      <c r="M14" s="14"/>
      <c r="N14" s="15"/>
      <c r="O14" s="15"/>
      <c r="P14" s="14"/>
      <c r="Q14" s="14"/>
      <c r="R14" s="14"/>
      <c r="S14" s="14"/>
      <c r="T14" s="14"/>
      <c r="U14" s="15"/>
      <c r="V14" s="15"/>
      <c r="W14" s="14"/>
      <c r="X14" s="14"/>
      <c r="Y14" s="14"/>
      <c r="Z14" s="14"/>
      <c r="AA14" s="14"/>
      <c r="AB14" s="15"/>
      <c r="AC14" s="15"/>
      <c r="AD14" s="14"/>
      <c r="AE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4"/>
      <c r="F15" s="14"/>
      <c r="G15" s="15"/>
      <c r="H15" s="15"/>
      <c r="I15" s="14"/>
      <c r="J15" s="14"/>
      <c r="K15" s="14"/>
      <c r="L15" s="14"/>
      <c r="M15" s="14"/>
      <c r="N15" s="15"/>
      <c r="O15" s="15"/>
      <c r="P15" s="14"/>
      <c r="Q15" s="14"/>
      <c r="R15" s="14"/>
      <c r="S15" s="14"/>
      <c r="T15" s="14"/>
      <c r="U15" s="15"/>
      <c r="V15" s="15"/>
      <c r="W15" s="14"/>
      <c r="X15" s="14"/>
      <c r="Y15" s="14"/>
      <c r="Z15" s="14"/>
      <c r="AA15" s="14"/>
      <c r="AB15" s="15"/>
      <c r="AC15" s="15"/>
      <c r="AD15" s="14"/>
      <c r="AE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4"/>
      <c r="F16" s="14"/>
      <c r="G16" s="15"/>
      <c r="H16" s="15"/>
      <c r="I16" s="14"/>
      <c r="J16" s="14"/>
      <c r="K16" s="14"/>
      <c r="L16" s="14"/>
      <c r="M16" s="14"/>
      <c r="N16" s="15"/>
      <c r="O16" s="15"/>
      <c r="P16" s="14"/>
      <c r="Q16" s="14"/>
      <c r="R16" s="14"/>
      <c r="S16" s="14"/>
      <c r="T16" s="14"/>
      <c r="U16" s="15"/>
      <c r="V16" s="15"/>
      <c r="W16" s="14"/>
      <c r="X16" s="14"/>
      <c r="Y16" s="14"/>
      <c r="Z16" s="14"/>
      <c r="AA16" s="14"/>
      <c r="AB16" s="15"/>
      <c r="AC16" s="15"/>
      <c r="AD16" s="14"/>
      <c r="AE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4"/>
      <c r="F17" s="14"/>
      <c r="G17" s="15"/>
      <c r="H17" s="15"/>
      <c r="I17" s="14"/>
      <c r="J17" s="14"/>
      <c r="K17" s="14"/>
      <c r="L17" s="14"/>
      <c r="M17" s="14"/>
      <c r="N17" s="15"/>
      <c r="O17" s="15"/>
      <c r="P17" s="14"/>
      <c r="Q17" s="14"/>
      <c r="R17" s="14"/>
      <c r="S17" s="14"/>
      <c r="T17" s="14"/>
      <c r="U17" s="15"/>
      <c r="V17" s="15"/>
      <c r="W17" s="14"/>
      <c r="X17" s="14"/>
      <c r="Y17" s="14"/>
      <c r="Z17" s="14"/>
      <c r="AA17" s="14"/>
      <c r="AB17" s="15"/>
      <c r="AC17" s="15"/>
      <c r="AD17" s="14"/>
      <c r="AE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4"/>
      <c r="F18" s="14"/>
      <c r="G18" s="15"/>
      <c r="H18" s="15"/>
      <c r="I18" s="14"/>
      <c r="J18" s="14"/>
      <c r="K18" s="14"/>
      <c r="L18" s="14"/>
      <c r="M18" s="14"/>
      <c r="N18" s="15"/>
      <c r="O18" s="15"/>
      <c r="P18" s="14"/>
      <c r="Q18" s="14"/>
      <c r="R18" s="14"/>
      <c r="S18" s="14"/>
      <c r="T18" s="14"/>
      <c r="U18" s="15"/>
      <c r="V18" s="15"/>
      <c r="W18" s="14"/>
      <c r="X18" s="14"/>
      <c r="Y18" s="14"/>
      <c r="Z18" s="14"/>
      <c r="AA18" s="14"/>
      <c r="AB18" s="15"/>
      <c r="AC18" s="15"/>
      <c r="AD18" s="14"/>
      <c r="AE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4"/>
      <c r="F19" s="14"/>
      <c r="G19" s="15"/>
      <c r="H19" s="15"/>
      <c r="I19" s="14"/>
      <c r="J19" s="14"/>
      <c r="K19" s="14"/>
      <c r="L19" s="14"/>
      <c r="M19" s="14"/>
      <c r="N19" s="15"/>
      <c r="O19" s="15"/>
      <c r="P19" s="14"/>
      <c r="Q19" s="14"/>
      <c r="R19" s="14"/>
      <c r="S19" s="14"/>
      <c r="T19" s="14"/>
      <c r="U19" s="15"/>
      <c r="V19" s="15"/>
      <c r="W19" s="14"/>
      <c r="X19" s="14"/>
      <c r="Y19" s="14"/>
      <c r="Z19" s="14"/>
      <c r="AA19" s="14"/>
      <c r="AB19" s="15"/>
      <c r="AC19" s="15"/>
      <c r="AD19" s="14"/>
      <c r="AE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4"/>
      <c r="F20" s="14"/>
      <c r="G20" s="15"/>
      <c r="H20" s="15"/>
      <c r="I20" s="14"/>
      <c r="J20" s="14"/>
      <c r="K20" s="14"/>
      <c r="L20" s="14"/>
      <c r="M20" s="14"/>
      <c r="N20" s="15"/>
      <c r="O20" s="15"/>
      <c r="P20" s="14"/>
      <c r="Q20" s="14"/>
      <c r="R20" s="14"/>
      <c r="S20" s="14"/>
      <c r="T20" s="14"/>
      <c r="U20" s="15"/>
      <c r="V20" s="15"/>
      <c r="W20" s="14"/>
      <c r="X20" s="14"/>
      <c r="Y20" s="14"/>
      <c r="Z20" s="14"/>
      <c r="AA20" s="14"/>
      <c r="AB20" s="15"/>
      <c r="AC20" s="15"/>
      <c r="AD20" s="14"/>
      <c r="AE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4"/>
      <c r="F21" s="14"/>
      <c r="G21" s="15"/>
      <c r="H21" s="15"/>
      <c r="I21" s="14"/>
      <c r="J21" s="14"/>
      <c r="K21" s="14"/>
      <c r="L21" s="14"/>
      <c r="M21" s="14"/>
      <c r="N21" s="15"/>
      <c r="O21" s="15"/>
      <c r="P21" s="14"/>
      <c r="Q21" s="14"/>
      <c r="R21" s="14"/>
      <c r="S21" s="14"/>
      <c r="T21" s="14"/>
      <c r="U21" s="15"/>
      <c r="V21" s="15"/>
      <c r="W21" s="14"/>
      <c r="X21" s="14"/>
      <c r="Y21" s="14"/>
      <c r="Z21" s="14"/>
      <c r="AA21" s="14"/>
      <c r="AB21" s="15"/>
      <c r="AC21" s="15"/>
      <c r="AD21" s="14"/>
      <c r="AE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4"/>
      <c r="F22" s="14"/>
      <c r="G22" s="15"/>
      <c r="H22" s="15"/>
      <c r="I22" s="14"/>
      <c r="J22" s="14"/>
      <c r="K22" s="14"/>
      <c r="L22" s="14"/>
      <c r="M22" s="14"/>
      <c r="N22" s="15"/>
      <c r="O22" s="15"/>
      <c r="P22" s="14"/>
      <c r="Q22" s="14"/>
      <c r="R22" s="14"/>
      <c r="S22" s="14"/>
      <c r="T22" s="14"/>
      <c r="U22" s="15"/>
      <c r="V22" s="15"/>
      <c r="W22" s="14"/>
      <c r="X22" s="14"/>
      <c r="Y22" s="14"/>
      <c r="Z22" s="14"/>
      <c r="AA22" s="14"/>
      <c r="AB22" s="15"/>
      <c r="AC22" s="15"/>
      <c r="AD22" s="14"/>
      <c r="AE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4"/>
      <c r="F23" s="14"/>
      <c r="G23" s="15"/>
      <c r="H23" s="15"/>
      <c r="I23" s="14"/>
      <c r="J23" s="14"/>
      <c r="K23" s="14"/>
      <c r="L23" s="14"/>
      <c r="M23" s="14"/>
      <c r="N23" s="15"/>
      <c r="O23" s="15"/>
      <c r="P23" s="14"/>
      <c r="Q23" s="14"/>
      <c r="R23" s="14"/>
      <c r="S23" s="14"/>
      <c r="T23" s="14"/>
      <c r="U23" s="15"/>
      <c r="V23" s="15"/>
      <c r="W23" s="14"/>
      <c r="X23" s="14"/>
      <c r="Y23" s="14"/>
      <c r="Z23" s="14"/>
      <c r="AA23" s="14"/>
      <c r="AB23" s="15"/>
      <c r="AC23" s="15"/>
      <c r="AD23" s="14"/>
      <c r="AE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4"/>
      <c r="F24" s="14"/>
      <c r="G24" s="15"/>
      <c r="H24" s="15"/>
      <c r="I24" s="14"/>
      <c r="J24" s="14"/>
      <c r="K24" s="14"/>
      <c r="L24" s="14"/>
      <c r="M24" s="14"/>
      <c r="N24" s="15"/>
      <c r="O24" s="15"/>
      <c r="P24" s="14"/>
      <c r="Q24" s="14"/>
      <c r="R24" s="14"/>
      <c r="S24" s="14"/>
      <c r="T24" s="14"/>
      <c r="U24" s="15"/>
      <c r="V24" s="15"/>
      <c r="W24" s="14"/>
      <c r="X24" s="14"/>
      <c r="Y24" s="14"/>
      <c r="Z24" s="14"/>
      <c r="AA24" s="14"/>
      <c r="AB24" s="15"/>
      <c r="AC24" s="15"/>
      <c r="AD24" s="14"/>
      <c r="AE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4"/>
      <c r="F25" s="14"/>
      <c r="G25" s="15"/>
      <c r="H25" s="15"/>
      <c r="I25" s="14"/>
      <c r="J25" s="14"/>
      <c r="K25" s="14"/>
      <c r="L25" s="14"/>
      <c r="M25" s="14"/>
      <c r="N25" s="15"/>
      <c r="O25" s="15"/>
      <c r="P25" s="14"/>
      <c r="Q25" s="14"/>
      <c r="R25" s="14"/>
      <c r="S25" s="14"/>
      <c r="T25" s="14"/>
      <c r="U25" s="15"/>
      <c r="V25" s="15"/>
      <c r="W25" s="14"/>
      <c r="X25" s="14"/>
      <c r="Y25" s="14"/>
      <c r="Z25" s="14"/>
      <c r="AA25" s="14"/>
      <c r="AB25" s="15"/>
      <c r="AC25" s="15"/>
      <c r="AD25" s="14"/>
      <c r="AE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4"/>
      <c r="F26" s="14"/>
      <c r="G26" s="15"/>
      <c r="H26" s="15"/>
      <c r="I26" s="14"/>
      <c r="J26" s="14"/>
      <c r="K26" s="14"/>
      <c r="L26" s="14"/>
      <c r="M26" s="14"/>
      <c r="N26" s="15"/>
      <c r="O26" s="15"/>
      <c r="P26" s="14"/>
      <c r="Q26" s="14"/>
      <c r="R26" s="14"/>
      <c r="S26" s="14"/>
      <c r="T26" s="14"/>
      <c r="U26" s="15"/>
      <c r="V26" s="15"/>
      <c r="W26" s="14"/>
      <c r="X26" s="14"/>
      <c r="Y26" s="14"/>
      <c r="Z26" s="14"/>
      <c r="AA26" s="14"/>
      <c r="AB26" s="15"/>
      <c r="AC26" s="15"/>
      <c r="AD26" s="14"/>
      <c r="AE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4"/>
      <c r="F27" s="14"/>
      <c r="G27" s="15"/>
      <c r="H27" s="15"/>
      <c r="I27" s="14"/>
      <c r="J27" s="14"/>
      <c r="K27" s="14"/>
      <c r="L27" s="14"/>
      <c r="M27" s="14"/>
      <c r="N27" s="15"/>
      <c r="O27" s="15"/>
      <c r="P27" s="14"/>
      <c r="Q27" s="14"/>
      <c r="R27" s="14"/>
      <c r="S27" s="14"/>
      <c r="T27" s="14"/>
      <c r="U27" s="15"/>
      <c r="V27" s="15"/>
      <c r="W27" s="14"/>
      <c r="X27" s="14"/>
      <c r="Y27" s="14"/>
      <c r="Z27" s="14"/>
      <c r="AA27" s="14"/>
      <c r="AB27" s="15"/>
      <c r="AC27" s="15"/>
      <c r="AD27" s="14"/>
      <c r="AE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4"/>
      <c r="F28" s="14"/>
      <c r="G28" s="15"/>
      <c r="H28" s="15"/>
      <c r="I28" s="14"/>
      <c r="J28" s="14"/>
      <c r="K28" s="14"/>
      <c r="L28" s="14"/>
      <c r="M28" s="14"/>
      <c r="N28" s="15"/>
      <c r="O28" s="15"/>
      <c r="P28" s="14"/>
      <c r="Q28" s="14"/>
      <c r="R28" s="14"/>
      <c r="S28" s="14"/>
      <c r="T28" s="14"/>
      <c r="U28" s="15"/>
      <c r="V28" s="15"/>
      <c r="W28" s="14"/>
      <c r="X28" s="14"/>
      <c r="Y28" s="14"/>
      <c r="Z28" s="14"/>
      <c r="AA28" s="14"/>
      <c r="AB28" s="15"/>
      <c r="AC28" s="15"/>
      <c r="AD28" s="14"/>
      <c r="AE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4"/>
      <c r="F29" s="14"/>
      <c r="G29" s="15"/>
      <c r="H29" s="15"/>
      <c r="I29" s="14"/>
      <c r="J29" s="14"/>
      <c r="K29" s="14"/>
      <c r="L29" s="14"/>
      <c r="M29" s="14"/>
      <c r="N29" s="15"/>
      <c r="O29" s="15"/>
      <c r="P29" s="14"/>
      <c r="Q29" s="14"/>
      <c r="R29" s="14"/>
      <c r="S29" s="14"/>
      <c r="T29" s="14"/>
      <c r="U29" s="15"/>
      <c r="V29" s="15"/>
      <c r="W29" s="14"/>
      <c r="X29" s="14"/>
      <c r="Y29" s="14"/>
      <c r="Z29" s="14"/>
      <c r="AA29" s="14"/>
      <c r="AB29" s="15"/>
      <c r="AC29" s="15"/>
      <c r="AD29" s="14"/>
      <c r="AE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4"/>
      <c r="F30" s="14"/>
      <c r="G30" s="15"/>
      <c r="H30" s="15"/>
      <c r="I30" s="14"/>
      <c r="J30" s="14"/>
      <c r="K30" s="14"/>
      <c r="L30" s="14"/>
      <c r="M30" s="14"/>
      <c r="N30" s="15"/>
      <c r="O30" s="15"/>
      <c r="P30" s="14"/>
      <c r="Q30" s="14"/>
      <c r="R30" s="14"/>
      <c r="S30" s="14"/>
      <c r="T30" s="14"/>
      <c r="U30" s="15"/>
      <c r="V30" s="15"/>
      <c r="W30" s="14"/>
      <c r="X30" s="14"/>
      <c r="Y30" s="14"/>
      <c r="Z30" s="14"/>
      <c r="AA30" s="14"/>
      <c r="AB30" s="15"/>
      <c r="AC30" s="15"/>
      <c r="AD30" s="14"/>
      <c r="AE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4"/>
      <c r="F31" s="14"/>
      <c r="G31" s="15"/>
      <c r="H31" s="15"/>
      <c r="I31" s="14"/>
      <c r="J31" s="14"/>
      <c r="K31" s="14"/>
      <c r="L31" s="14"/>
      <c r="M31" s="14"/>
      <c r="N31" s="15"/>
      <c r="O31" s="15"/>
      <c r="P31" s="14"/>
      <c r="Q31" s="14"/>
      <c r="R31" s="14"/>
      <c r="S31" s="14"/>
      <c r="T31" s="14"/>
      <c r="U31" s="15"/>
      <c r="V31" s="15"/>
      <c r="W31" s="14"/>
      <c r="X31" s="14"/>
      <c r="Y31" s="14"/>
      <c r="Z31" s="14"/>
      <c r="AA31" s="14"/>
      <c r="AB31" s="15"/>
      <c r="AC31" s="15"/>
      <c r="AD31" s="14"/>
      <c r="AE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4"/>
      <c r="F32" s="14"/>
      <c r="G32" s="15"/>
      <c r="H32" s="15"/>
      <c r="I32" s="14"/>
      <c r="J32" s="14"/>
      <c r="K32" s="14"/>
      <c r="L32" s="14"/>
      <c r="M32" s="14"/>
      <c r="N32" s="15"/>
      <c r="O32" s="15"/>
      <c r="P32" s="14"/>
      <c r="Q32" s="14"/>
      <c r="R32" s="14"/>
      <c r="S32" s="14"/>
      <c r="T32" s="14"/>
      <c r="U32" s="15"/>
      <c r="V32" s="15"/>
      <c r="W32" s="14"/>
      <c r="X32" s="14"/>
      <c r="Y32" s="14"/>
      <c r="Z32" s="14"/>
      <c r="AA32" s="14"/>
      <c r="AB32" s="15"/>
      <c r="AC32" s="15"/>
      <c r="AD32" s="14"/>
      <c r="AE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4"/>
      <c r="F33" s="14"/>
      <c r="G33" s="15"/>
      <c r="H33" s="15"/>
      <c r="I33" s="14"/>
      <c r="J33" s="14"/>
      <c r="K33" s="14"/>
      <c r="L33" s="14"/>
      <c r="M33" s="14"/>
      <c r="N33" s="15"/>
      <c r="O33" s="15"/>
      <c r="P33" s="14"/>
      <c r="Q33" s="14"/>
      <c r="R33" s="14"/>
      <c r="S33" s="14"/>
      <c r="T33" s="14"/>
      <c r="U33" s="15"/>
      <c r="V33" s="15"/>
      <c r="W33" s="14"/>
      <c r="X33" s="14"/>
      <c r="Y33" s="14"/>
      <c r="Z33" s="14"/>
      <c r="AA33" s="14"/>
      <c r="AB33" s="15"/>
      <c r="AC33" s="15"/>
      <c r="AD33" s="14"/>
      <c r="AE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4"/>
      <c r="F34" s="14"/>
      <c r="G34" s="15"/>
      <c r="H34" s="15"/>
      <c r="I34" s="14"/>
      <c r="J34" s="14"/>
      <c r="K34" s="14"/>
      <c r="L34" s="14"/>
      <c r="M34" s="14"/>
      <c r="N34" s="15"/>
      <c r="O34" s="15"/>
      <c r="P34" s="14"/>
      <c r="Q34" s="14"/>
      <c r="R34" s="14"/>
      <c r="S34" s="14"/>
      <c r="T34" s="14"/>
      <c r="U34" s="15"/>
      <c r="V34" s="15"/>
      <c r="W34" s="14"/>
      <c r="X34" s="14"/>
      <c r="Y34" s="14"/>
      <c r="Z34" s="14"/>
      <c r="AA34" s="14"/>
      <c r="AB34" s="15"/>
      <c r="AC34" s="15"/>
      <c r="AD34" s="14"/>
      <c r="AE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E34">
    <cfRule type="expression" dxfId="20" priority="1">
      <formula>B$2&lt;&gt;""</formula>
    </cfRule>
  </conditionalFormatting>
  <conditionalFormatting sqref="B5:AE34">
    <cfRule type="expression" dxfId="21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E34">
      <formula1>"U,H"</formula1>
    </dataValidation>
    <dataValidation type="list" allowBlank="1" showErrorMessage="1" errorStyle="warning" errorTitle="Eintrag" error="U = Urlaub, H = halber Tag" sqref="AA5:AE34">
      <formula1>"U,H"</formula1>
    </dataValidation>
    <dataValidation type="list" allowBlank="1" showErrorMessage="1" errorStyle="warning" errorTitle="Eintrag" error="U = Urlaub, H = halber Tag" sqref="B10:AE34">
      <formula1>"U,H"</formula1>
    </dataValidation>
    <dataValidation type="list" allowBlank="1" showErrorMessage="1" errorStyle="warning" errorTitle="Eintrag" error="U = Urlaub, H = halber Tag" sqref="B5:AE34">
      <formula1>"U,H"</formula1>
    </dataValidation>
  </dataValidations>
  <pageSetup paperSize="9" orientation="landscape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spans="1:1" x14ac:dyDescent="0.25">
      <c r="A1" s="8" t="s">
        <v>60</v>
      </c>
    </row>
    <row r="2" ht="48" customHeight="1" spans="1:32" x14ac:dyDescent="0.25">
      <c r="A2" s="2" t="s">
        <v>40</v>
      </c>
      <c r="B2" s="9" t="str">
        <f>IFERROR(IF(INDEX(Feiertage!$C$2:$R$20,MATCH(B$3,Feiertage!$A$2:$A$20,0),Einstellungen!$B$3)="x",INDEX(Feiertage!$B$2:$B$20,MATCH(B$3,Feiertage!$A$2:$A$20,0)),""),"")</f>
        <v/>
      </c>
      <c r="C2" s="9" t="str">
        <f>IFERROR(IF(INDEX(Feiertage!$C$2:$R$20,MATCH(C$3,Feiertage!$A$2:$A$20,0),Einstellungen!$B$3)="x",INDEX(Feiertage!$B$2:$B$20,MATCH(C$3,Feiertage!$A$2:$A$20,0)),""),"")</f>
        <v/>
      </c>
      <c r="D2" s="9" t="str">
        <f>IFERROR(IF(INDEX(Feiertage!$C$2:$R$20,MATCH(D$3,Feiertage!$A$2:$A$20,0),Einstellungen!$B$3)="x",INDEX(Feiertage!$B$2:$B$20,MATCH(D$3,Feiertage!$A$2:$A$20,0)),""),"")</f>
        <v/>
      </c>
      <c r="E2" s="9" t="str">
        <f>IFERROR(IF(INDEX(Feiertage!$C$2:$R$20,MATCH(E$3,Feiertage!$A$2:$A$20,0),Einstellungen!$B$3)="x",INDEX(Feiertage!$B$2:$B$20,MATCH(E$3,Feiertage!$A$2:$A$20,0)),""),"")</f>
        <v/>
      </c>
      <c r="F2" s="9" t="str">
        <f>IFERROR(IF(INDEX(Feiertage!$C$2:$R$20,MATCH(F$3,Feiertage!$A$2:$A$20,0),Einstellungen!$B$3)="x",INDEX(Feiertage!$B$2:$B$20,MATCH(F$3,Feiertage!$A$2:$A$20,0)),""),"")</f>
        <v/>
      </c>
      <c r="G2" s="9" t="str">
        <f>IFERROR(IF(INDEX(Feiertage!$C$2:$R$20,MATCH(G$3,Feiertage!$A$2:$A$20,0),Einstellungen!$B$3)="x",INDEX(Feiertage!$B$2:$B$20,MATCH(G$3,Feiertage!$A$2:$A$20,0)),""),"")</f>
        <v/>
      </c>
      <c r="H2" s="9" t="str">
        <f>IFERROR(IF(INDEX(Feiertage!$C$2:$R$20,MATCH(H$3,Feiertage!$A$2:$A$20,0),Einstellungen!$B$3)="x",INDEX(Feiertage!$B$2:$B$20,MATCH(H$3,Feiertage!$A$2:$A$20,0)),""),"")</f>
        <v/>
      </c>
      <c r="I2" s="9" t="str">
        <f>IFERROR(IF(INDEX(Feiertage!$C$2:$R$20,MATCH(I$3,Feiertage!$A$2:$A$20,0),Einstellungen!$B$3)="x",INDEX(Feiertage!$B$2:$B$20,MATCH(I$3,Feiertage!$A$2:$A$20,0)),""),"")</f>
        <v/>
      </c>
      <c r="J2" s="9" t="str">
        <f>IFERROR(IF(INDEX(Feiertage!$C$2:$R$20,MATCH(J$3,Feiertage!$A$2:$A$20,0),Einstellungen!$B$3)="x",INDEX(Feiertage!$B$2:$B$20,MATCH(J$3,Feiertage!$A$2:$A$20,0)),""),"")</f>
        <v/>
      </c>
      <c r="K2" s="9" t="str">
        <f>IFERROR(IF(INDEX(Feiertage!$C$2:$R$20,MATCH(K$3,Feiertage!$A$2:$A$20,0),Einstellungen!$B$3)="x",INDEX(Feiertage!$B$2:$B$20,MATCH(K$3,Feiertage!$A$2:$A$20,0)),""),"")</f>
        <v/>
      </c>
      <c r="L2" s="9" t="str">
        <f>IFERROR(IF(INDEX(Feiertage!$C$2:$R$20,MATCH(L$3,Feiertage!$A$2:$A$20,0),Einstellungen!$B$3)="x",INDEX(Feiertage!$B$2:$B$20,MATCH(L$3,Feiertage!$A$2:$A$20,0)),""),"")</f>
        <v/>
      </c>
      <c r="M2" s="9" t="str">
        <f>IFERROR(IF(INDEX(Feiertage!$C$2:$R$20,MATCH(M$3,Feiertage!$A$2:$A$20,0),Einstellungen!$B$3)="x",INDEX(Feiertage!$B$2:$B$20,MATCH(M$3,Feiertage!$A$2:$A$20,0)),""),"")</f>
        <v/>
      </c>
      <c r="N2" s="9" t="str">
        <f>IFERROR(IF(INDEX(Feiertage!$C$2:$R$20,MATCH(N$3,Feiertage!$A$2:$A$20,0),Einstellungen!$B$3)="x",INDEX(Feiertage!$B$2:$B$20,MATCH(N$3,Feiertage!$A$2:$A$20,0)),""),"")</f>
        <v/>
      </c>
      <c r="O2" s="9" t="str">
        <f>IFERROR(IF(INDEX(Feiertage!$C$2:$R$20,MATCH(O$3,Feiertage!$A$2:$A$20,0),Einstellungen!$B$3)="x",INDEX(Feiertage!$B$2:$B$20,MATCH(O$3,Feiertage!$A$2:$A$20,0)),""),"")</f>
        <v/>
      </c>
      <c r="P2" s="9" t="str">
        <f>IFERROR(IF(INDEX(Feiertage!$C$2:$R$20,MATCH(P$3,Feiertage!$A$2:$A$20,0),Einstellungen!$B$3)="x",INDEX(Feiertage!$B$2:$B$20,MATCH(P$3,Feiertage!$A$2:$A$20,0)),""),"")</f>
        <v/>
      </c>
      <c r="Q2" s="9" t="str">
        <f>IFERROR(IF(INDEX(Feiertage!$C$2:$R$20,MATCH(Q$3,Feiertage!$A$2:$A$20,0),Einstellungen!$B$3)="x",INDEX(Feiertage!$B$2:$B$20,MATCH(Q$3,Feiertage!$A$2:$A$20,0)),""),"")</f>
        <v/>
      </c>
      <c r="R2" s="9" t="str">
        <f>IFERROR(IF(INDEX(Feiertage!$C$2:$R$20,MATCH(R$3,Feiertage!$A$2:$A$20,0),Einstellungen!$B$3)="x",INDEX(Feiertage!$B$2:$B$20,MATCH(R$3,Feiertage!$A$2:$A$20,0)),""),"")</f>
        <v/>
      </c>
      <c r="S2" s="9" t="str">
        <f>IFERROR(IF(INDEX(Feiertage!$C$2:$R$20,MATCH(S$3,Feiertage!$A$2:$A$20,0),Einstellungen!$B$3)="x",INDEX(Feiertage!$B$2:$B$20,MATCH(S$3,Feiertage!$A$2:$A$20,0)),""),"")</f>
        <v/>
      </c>
      <c r="T2" s="9" t="str">
        <f>IFERROR(IF(INDEX(Feiertage!$C$2:$R$20,MATCH(T$3,Feiertage!$A$2:$A$20,0),Einstellungen!$B$3)="x",INDEX(Feiertage!$B$2:$B$20,MATCH(T$3,Feiertage!$A$2:$A$20,0)),""),"")</f>
        <v/>
      </c>
      <c r="U2" s="9" t="str">
        <f>IFERROR(IF(INDEX(Feiertage!$C$2:$R$20,MATCH(U$3,Feiertage!$A$2:$A$20,0),Einstellungen!$B$3)="x",INDEX(Feiertage!$B$2:$B$20,MATCH(U$3,Feiertage!$A$2:$A$20,0)),""),"")</f>
        <v/>
      </c>
      <c r="V2" s="9" t="str">
        <f>IFERROR(IF(INDEX(Feiertage!$C$2:$R$20,MATCH(V$3,Feiertage!$A$2:$A$20,0),Einstellungen!$B$3)="x",INDEX(Feiertage!$B$2:$B$20,MATCH(V$3,Feiertage!$A$2:$A$20,0)),""),"")</f>
        <v/>
      </c>
      <c r="W2" s="9" t="str">
        <f>IFERROR(IF(INDEX(Feiertage!$C$2:$R$20,MATCH(W$3,Feiertage!$A$2:$A$20,0),Einstellungen!$B$3)="x",INDEX(Feiertage!$B$2:$B$20,MATCH(W$3,Feiertage!$A$2:$A$20,0)),""),"")</f>
        <v/>
      </c>
      <c r="X2" s="9" t="str">
        <f>IFERROR(IF(INDEX(Feiertage!$C$2:$R$20,MATCH(X$3,Feiertage!$A$2:$A$20,0),Einstellungen!$B$3)="x",INDEX(Feiertage!$B$2:$B$20,MATCH(X$3,Feiertage!$A$2:$A$20,0)),""),"")</f>
        <v/>
      </c>
      <c r="Y2" s="9" t="str">
        <f>IFERROR(IF(INDEX(Feiertage!$C$2:$R$20,MATCH(Y$3,Feiertage!$A$2:$A$20,0),Einstellungen!$B$3)="x",INDEX(Feiertage!$B$2:$B$20,MATCH(Y$3,Feiertage!$A$2:$A$20,0)),""),"")</f>
        <v/>
      </c>
      <c r="Z2" s="9" t="str">
        <f>IFERROR(IF(INDEX(Feiertage!$C$2:$R$20,MATCH(Z$3,Feiertage!$A$2:$A$20,0),Einstellungen!$B$3)="x",INDEX(Feiertage!$B$2:$B$20,MATCH(Z$3,Feiertage!$A$2:$A$20,0)),""),"")</f>
        <v>1. Weihnachtstag</v>
      </c>
      <c r="AA2" s="9" t="str">
        <f>IFERROR(IF(INDEX(Feiertage!$C$2:$R$20,MATCH(AA$3,Feiertage!$A$2:$A$20,0),Einstellungen!$B$3)="x",INDEX(Feiertage!$B$2:$B$20,MATCH(AA$3,Feiertage!$A$2:$A$20,0)),""),"")</f>
        <v>2. Weihnachtstag</v>
      </c>
      <c r="AB2" s="9" t="str">
        <f>IFERROR(IF(INDEX(Feiertage!$C$2:$R$20,MATCH(AB$3,Feiertage!$A$2:$A$20,0),Einstellungen!$B$3)="x",INDEX(Feiertage!$B$2:$B$20,MATCH(AB$3,Feiertage!$A$2:$A$20,0)),""),"")</f>
        <v/>
      </c>
      <c r="AC2" s="9" t="str">
        <f>IFERROR(IF(INDEX(Feiertage!$C$2:$R$20,MATCH(AC$3,Feiertage!$A$2:$A$20,0),Einstellungen!$B$3)="x",INDEX(Feiertage!$B$2:$B$20,MATCH(AC$3,Feiertage!$A$2:$A$20,0)),""),"")</f>
        <v/>
      </c>
      <c r="AD2" s="9" t="str">
        <f>IFERROR(IF(INDEX(Feiertage!$C$2:$R$20,MATCH(AD$3,Feiertage!$A$2:$A$20,0),Einstellungen!$B$3)="x",INDEX(Feiertage!$B$2:$B$20,MATCH(AD$3,Feiertage!$A$2:$A$20,0)),""),"")</f>
        <v/>
      </c>
      <c r="AE2" s="9" t="str">
        <f>IFERROR(IF(INDEX(Feiertage!$C$2:$R$20,MATCH(AE$3,Feiertage!$A$2:$A$20,0),Einstellungen!$B$3)="x",INDEX(Feiertage!$B$2:$B$20,MATCH(AE$3,Feiertage!$A$2:$A$20,0)),""),"")</f>
        <v/>
      </c>
      <c r="AF2" s="9" t="str">
        <f>IFERROR(IF(INDEX(Feiertage!$C$2:$R$20,MATCH(AF$3,Feiertage!$A$2:$A$20,0),Einstellungen!$B$3)="x",INDEX(Feiertage!$B$2:$B$20,MATCH(AF$3,Feiertage!$A$2:$A$20,0)),""),"")</f>
        <v/>
      </c>
    </row>
    <row r="3" spans="1:32" x14ac:dyDescent="0.25">
      <c r="A3" s="2" t="s">
        <v>41</v>
      </c>
      <c r="B3" s="10">
        <f>DATE(2027,12,1)</f>
        <v>46722</v>
      </c>
      <c r="C3" s="10">
        <f>DATE(2027,12,2)</f>
        <v>46723</v>
      </c>
      <c r="D3" s="10">
        <f>DATE(2027,12,3)</f>
        <v>46724</v>
      </c>
      <c r="E3" s="11">
        <f>DATE(2027,12,4)</f>
        <v>46725</v>
      </c>
      <c r="F3" s="11">
        <f>DATE(2027,12,5)</f>
        <v>46726</v>
      </c>
      <c r="G3" s="10">
        <f>DATE(2027,12,6)</f>
        <v>46727</v>
      </c>
      <c r="H3" s="10">
        <f>DATE(2027,12,7)</f>
        <v>46728</v>
      </c>
      <c r="I3" s="10">
        <f>DATE(2027,12,8)</f>
        <v>46729</v>
      </c>
      <c r="J3" s="10">
        <f>DATE(2027,12,9)</f>
        <v>46730</v>
      </c>
      <c r="K3" s="10">
        <f>DATE(2027,12,10)</f>
        <v>46731</v>
      </c>
      <c r="L3" s="11">
        <f>DATE(2027,12,11)</f>
        <v>46732</v>
      </c>
      <c r="M3" s="11">
        <f>DATE(2027,12,12)</f>
        <v>46733</v>
      </c>
      <c r="N3" s="10">
        <f>DATE(2027,12,13)</f>
        <v>46734</v>
      </c>
      <c r="O3" s="10">
        <f>DATE(2027,12,14)</f>
        <v>46735</v>
      </c>
      <c r="P3" s="10">
        <f>DATE(2027,12,15)</f>
        <v>46736</v>
      </c>
      <c r="Q3" s="10">
        <f>DATE(2027,12,16)</f>
        <v>46737</v>
      </c>
      <c r="R3" s="10">
        <f>DATE(2027,12,17)</f>
        <v>46738</v>
      </c>
      <c r="S3" s="11">
        <f>DATE(2027,12,18)</f>
        <v>46739</v>
      </c>
      <c r="T3" s="11">
        <f>DATE(2027,12,19)</f>
        <v>46740</v>
      </c>
      <c r="U3" s="10">
        <f>DATE(2027,12,20)</f>
        <v>46741</v>
      </c>
      <c r="V3" s="10">
        <f>DATE(2027,12,21)</f>
        <v>46742</v>
      </c>
      <c r="W3" s="10">
        <f>DATE(2027,12,22)</f>
        <v>46743</v>
      </c>
      <c r="X3" s="10">
        <f>DATE(2027,12,23)</f>
        <v>46744</v>
      </c>
      <c r="Y3" s="10">
        <f>DATE(2027,12,24)</f>
        <v>46745</v>
      </c>
      <c r="Z3" s="11">
        <f>DATE(2027,12,25)</f>
        <v>46746</v>
      </c>
      <c r="AA3" s="11">
        <f>DATE(2027,12,26)</f>
        <v>46747</v>
      </c>
      <c r="AB3" s="10">
        <f>DATE(2027,12,27)</f>
        <v>46748</v>
      </c>
      <c r="AC3" s="10">
        <f>DATE(2027,12,28)</f>
        <v>46749</v>
      </c>
      <c r="AD3" s="10">
        <f>DATE(2027,12,29)</f>
        <v>46750</v>
      </c>
      <c r="AE3" s="10">
        <f>DATE(2027,12,30)</f>
        <v>46751</v>
      </c>
      <c r="AF3" s="10">
        <f>DATE(2027,12,31)</f>
        <v>46752</v>
      </c>
    </row>
    <row r="4" spans="1:33" x14ac:dyDescent="0.25">
      <c r="A4" s="2" t="s">
        <v>33</v>
      </c>
      <c r="B4" s="12" t="s">
        <v>47</v>
      </c>
      <c r="C4" s="12" t="s">
        <v>48</v>
      </c>
      <c r="D4" s="12" t="s">
        <v>42</v>
      </c>
      <c r="E4" s="13" t="s">
        <v>43</v>
      </c>
      <c r="F4" s="13" t="s">
        <v>44</v>
      </c>
      <c r="G4" s="12" t="s">
        <v>45</v>
      </c>
      <c r="H4" s="12" t="s">
        <v>46</v>
      </c>
      <c r="I4" s="12" t="s">
        <v>47</v>
      </c>
      <c r="J4" s="12" t="s">
        <v>48</v>
      </c>
      <c r="K4" s="12" t="s">
        <v>42</v>
      </c>
      <c r="L4" s="13" t="s">
        <v>43</v>
      </c>
      <c r="M4" s="13" t="s">
        <v>44</v>
      </c>
      <c r="N4" s="12" t="s">
        <v>45</v>
      </c>
      <c r="O4" s="12" t="s">
        <v>46</v>
      </c>
      <c r="P4" s="12" t="s">
        <v>47</v>
      </c>
      <c r="Q4" s="12" t="s">
        <v>48</v>
      </c>
      <c r="R4" s="12" t="s">
        <v>42</v>
      </c>
      <c r="S4" s="13" t="s">
        <v>43</v>
      </c>
      <c r="T4" s="13" t="s">
        <v>44</v>
      </c>
      <c r="U4" s="12" t="s">
        <v>45</v>
      </c>
      <c r="V4" s="12" t="s">
        <v>46</v>
      </c>
      <c r="W4" s="12" t="s">
        <v>47</v>
      </c>
      <c r="X4" s="12" t="s">
        <v>48</v>
      </c>
      <c r="Y4" s="12" t="s">
        <v>42</v>
      </c>
      <c r="Z4" s="13" t="s">
        <v>43</v>
      </c>
      <c r="AA4" s="13" t="s">
        <v>44</v>
      </c>
      <c r="AB4" s="12" t="s">
        <v>45</v>
      </c>
      <c r="AC4" s="12" t="s">
        <v>46</v>
      </c>
      <c r="AD4" s="12" t="s">
        <v>47</v>
      </c>
      <c r="AE4" s="12" t="s">
        <v>48</v>
      </c>
      <c r="AF4" s="12" t="s">
        <v>42</v>
      </c>
      <c r="AG4" s="2" t="s">
        <v>49</v>
      </c>
    </row>
    <row r="5" spans="1:33" x14ac:dyDescent="0.25">
      <c r="A5" s="7" t="str">
        <f>IF('Übersicht'!A5="","",'Übersicht'!A5)</f>
        <v/>
      </c>
      <c r="B5" s="14"/>
      <c r="C5" s="14"/>
      <c r="D5" s="14"/>
      <c r="E5" s="15"/>
      <c r="F5" s="15"/>
      <c r="G5" s="14"/>
      <c r="H5" s="14"/>
      <c r="I5" s="14"/>
      <c r="J5" s="14"/>
      <c r="K5" s="14"/>
      <c r="L5" s="15"/>
      <c r="M5" s="15"/>
      <c r="N5" s="14"/>
      <c r="O5" s="14"/>
      <c r="P5" s="14"/>
      <c r="Q5" s="14"/>
      <c r="R5" s="14"/>
      <c r="S5" s="15"/>
      <c r="T5" s="15"/>
      <c r="U5" s="14"/>
      <c r="V5" s="14"/>
      <c r="W5" s="14"/>
      <c r="X5" s="14"/>
      <c r="Y5" s="14"/>
      <c r="Z5" s="15"/>
      <c r="AA5" s="15"/>
      <c r="AB5" s="14"/>
      <c r="AC5" s="14"/>
      <c r="AD5" s="14"/>
      <c r="AE5" s="14"/>
      <c r="AF5" s="14"/>
      <c r="AG5" s="7">
        <f>SUMPRODUCT((B5:AF5="U")*(B$2:AF$2="")*(B$4:AF$4&lt;&gt;"Sa")*(B$4:AF$4&lt;&gt;"So"))+0.5*SUMPRODUCT((B5:AF5="H")*(B$2:AF$2="")*(B$4:AF$4&lt;&gt;"Sa")*(B$4:AF$4&lt;&gt;"So"))</f>
        <v>0</v>
      </c>
    </row>
    <row r="6" spans="1:33" x14ac:dyDescent="0.25">
      <c r="A6" s="7" t="str">
        <f>IF('Übersicht'!A6="","",'Übersicht'!A6)</f>
        <v/>
      </c>
      <c r="B6" s="14"/>
      <c r="C6" s="14"/>
      <c r="D6" s="14"/>
      <c r="E6" s="15"/>
      <c r="F6" s="15"/>
      <c r="G6" s="14"/>
      <c r="H6" s="14"/>
      <c r="I6" s="14"/>
      <c r="J6" s="14"/>
      <c r="K6" s="14"/>
      <c r="L6" s="15"/>
      <c r="M6" s="15"/>
      <c r="N6" s="14"/>
      <c r="O6" s="14"/>
      <c r="P6" s="14"/>
      <c r="Q6" s="14"/>
      <c r="R6" s="14"/>
      <c r="S6" s="15"/>
      <c r="T6" s="15"/>
      <c r="U6" s="14"/>
      <c r="V6" s="14"/>
      <c r="W6" s="14"/>
      <c r="X6" s="14"/>
      <c r="Y6" s="14"/>
      <c r="Z6" s="15"/>
      <c r="AA6" s="15"/>
      <c r="AB6" s="14"/>
      <c r="AC6" s="14"/>
      <c r="AD6" s="14"/>
      <c r="AE6" s="14"/>
      <c r="AF6" s="14"/>
      <c r="AG6" s="7">
        <f>SUMPRODUCT((B6:AF6="U")*(B$2:AF$2="")*(B$4:AF$4&lt;&gt;"Sa")*(B$4:AF$4&lt;&gt;"So"))+0.5*SUMPRODUCT((B6:AF6="H")*(B$2:AF$2="")*(B$4:AF$4&lt;&gt;"Sa")*(B$4:AF$4&lt;&gt;"So"))</f>
        <v>0</v>
      </c>
    </row>
    <row r="7" spans="1:33" x14ac:dyDescent="0.25">
      <c r="A7" s="7" t="str">
        <f>IF('Übersicht'!A7="","",'Übersicht'!A7)</f>
        <v/>
      </c>
      <c r="B7" s="14"/>
      <c r="C7" s="14"/>
      <c r="D7" s="14"/>
      <c r="E7" s="15"/>
      <c r="F7" s="15"/>
      <c r="G7" s="14"/>
      <c r="H7" s="14"/>
      <c r="I7" s="14"/>
      <c r="J7" s="14"/>
      <c r="K7" s="14"/>
      <c r="L7" s="15"/>
      <c r="M7" s="15"/>
      <c r="N7" s="14"/>
      <c r="O7" s="14"/>
      <c r="P7" s="14"/>
      <c r="Q7" s="14"/>
      <c r="R7" s="14"/>
      <c r="S7" s="15"/>
      <c r="T7" s="15"/>
      <c r="U7" s="14"/>
      <c r="V7" s="14"/>
      <c r="W7" s="14"/>
      <c r="X7" s="14"/>
      <c r="Y7" s="14"/>
      <c r="Z7" s="15"/>
      <c r="AA7" s="15"/>
      <c r="AB7" s="14"/>
      <c r="AC7" s="14"/>
      <c r="AD7" s="14"/>
      <c r="AE7" s="14"/>
      <c r="AF7" s="14"/>
      <c r="AG7" s="7">
        <f>SUMPRODUCT((B7:AF7="U")*(B$2:AF$2="")*(B$4:AF$4&lt;&gt;"Sa")*(B$4:AF$4&lt;&gt;"So"))+0.5*SUMPRODUCT((B7:AF7="H")*(B$2:AF$2="")*(B$4:AF$4&lt;&gt;"Sa")*(B$4:AF$4&lt;&gt;"So"))</f>
        <v>0</v>
      </c>
    </row>
    <row r="8" spans="1:33" x14ac:dyDescent="0.25">
      <c r="A8" s="7" t="str">
        <f>IF('Übersicht'!A8="","",'Übersicht'!A8)</f>
        <v/>
      </c>
      <c r="B8" s="14"/>
      <c r="C8" s="14"/>
      <c r="D8" s="14"/>
      <c r="E8" s="15"/>
      <c r="F8" s="15"/>
      <c r="G8" s="14"/>
      <c r="H8" s="14"/>
      <c r="I8" s="14"/>
      <c r="J8" s="14"/>
      <c r="K8" s="14"/>
      <c r="L8" s="15"/>
      <c r="M8" s="15"/>
      <c r="N8" s="14"/>
      <c r="O8" s="14"/>
      <c r="P8" s="14"/>
      <c r="Q8" s="14"/>
      <c r="R8" s="14"/>
      <c r="S8" s="15"/>
      <c r="T8" s="15"/>
      <c r="U8" s="14"/>
      <c r="V8" s="14"/>
      <c r="W8" s="14"/>
      <c r="X8" s="14"/>
      <c r="Y8" s="14"/>
      <c r="Z8" s="15"/>
      <c r="AA8" s="15"/>
      <c r="AB8" s="14"/>
      <c r="AC8" s="14"/>
      <c r="AD8" s="14"/>
      <c r="AE8" s="14"/>
      <c r="AF8" s="14"/>
      <c r="AG8" s="7">
        <f>SUMPRODUCT((B8:AF8="U")*(B$2:AF$2="")*(B$4:AF$4&lt;&gt;"Sa")*(B$4:AF$4&lt;&gt;"So"))+0.5*SUMPRODUCT((B8:AF8="H")*(B$2:AF$2="")*(B$4:AF$4&lt;&gt;"Sa")*(B$4:AF$4&lt;&gt;"So"))</f>
        <v>0</v>
      </c>
    </row>
    <row r="9" spans="1:33" x14ac:dyDescent="0.25">
      <c r="A9" s="7" t="str">
        <f>IF('Übersicht'!A9="","",'Übersicht'!A9)</f>
        <v/>
      </c>
      <c r="B9" s="14"/>
      <c r="C9" s="14"/>
      <c r="D9" s="14"/>
      <c r="E9" s="15"/>
      <c r="F9" s="15"/>
      <c r="G9" s="14"/>
      <c r="H9" s="14"/>
      <c r="I9" s="14"/>
      <c r="J9" s="14"/>
      <c r="K9" s="14"/>
      <c r="L9" s="15"/>
      <c r="M9" s="15"/>
      <c r="N9" s="14"/>
      <c r="O9" s="14"/>
      <c r="P9" s="14"/>
      <c r="Q9" s="14"/>
      <c r="R9" s="14"/>
      <c r="S9" s="15"/>
      <c r="T9" s="15"/>
      <c r="U9" s="14"/>
      <c r="V9" s="14"/>
      <c r="W9" s="14"/>
      <c r="X9" s="14"/>
      <c r="Y9" s="14"/>
      <c r="Z9" s="15"/>
      <c r="AA9" s="15"/>
      <c r="AB9" s="14"/>
      <c r="AC9" s="14"/>
      <c r="AD9" s="14"/>
      <c r="AE9" s="14"/>
      <c r="AF9" s="14"/>
      <c r="AG9" s="7">
        <f>SUMPRODUCT((B9:AF9="U")*(B$2:AF$2="")*(B$4:AF$4&lt;&gt;"Sa")*(B$4:AF$4&lt;&gt;"So"))+0.5*SUMPRODUCT((B9:AF9="H")*(B$2:AF$2="")*(B$4:AF$4&lt;&gt;"Sa")*(B$4:AF$4&lt;&gt;"So"))</f>
        <v>0</v>
      </c>
    </row>
    <row r="10" spans="1:33" x14ac:dyDescent="0.25">
      <c r="A10" s="7" t="str">
        <f>IF('Übersicht'!A10="","",'Übersicht'!A10)</f>
        <v/>
      </c>
      <c r="B10" s="14"/>
      <c r="C10" s="14"/>
      <c r="D10" s="14"/>
      <c r="E10" s="15"/>
      <c r="F10" s="15"/>
      <c r="G10" s="14"/>
      <c r="H10" s="14"/>
      <c r="I10" s="14"/>
      <c r="J10" s="14"/>
      <c r="K10" s="14"/>
      <c r="L10" s="15"/>
      <c r="M10" s="15"/>
      <c r="N10" s="14"/>
      <c r="O10" s="14"/>
      <c r="P10" s="14"/>
      <c r="Q10" s="14"/>
      <c r="R10" s="14"/>
      <c r="S10" s="15"/>
      <c r="T10" s="15"/>
      <c r="U10" s="14"/>
      <c r="V10" s="14"/>
      <c r="W10" s="14"/>
      <c r="X10" s="14"/>
      <c r="Y10" s="14"/>
      <c r="Z10" s="15"/>
      <c r="AA10" s="15"/>
      <c r="AB10" s="14"/>
      <c r="AC10" s="14"/>
      <c r="AD10" s="14"/>
      <c r="AE10" s="14"/>
      <c r="AF10" s="14"/>
      <c r="AG10" s="7">
        <f>SUMPRODUCT((B10:AF10="U")*(B$2:AF$2="")*(B$4:AF$4&lt;&gt;"Sa")*(B$4:AF$4&lt;&gt;"So"))+0.5*SUMPRODUCT((B10:AF10="H")*(B$2:AF$2="")*(B$4:AF$4&lt;&gt;"Sa")*(B$4:AF$4&lt;&gt;"So"))</f>
        <v>0</v>
      </c>
    </row>
    <row r="11" spans="1:33" x14ac:dyDescent="0.25">
      <c r="A11" s="7" t="str">
        <f>IF('Übersicht'!A11="","",'Übersicht'!A11)</f>
        <v/>
      </c>
      <c r="B11" s="14"/>
      <c r="C11" s="14"/>
      <c r="D11" s="14"/>
      <c r="E11" s="15"/>
      <c r="F11" s="15"/>
      <c r="G11" s="14"/>
      <c r="H11" s="14"/>
      <c r="I11" s="14"/>
      <c r="J11" s="14"/>
      <c r="K11" s="14"/>
      <c r="L11" s="15"/>
      <c r="M11" s="15"/>
      <c r="N11" s="14"/>
      <c r="O11" s="14"/>
      <c r="P11" s="14"/>
      <c r="Q11" s="14"/>
      <c r="R11" s="14"/>
      <c r="S11" s="15"/>
      <c r="T11" s="15"/>
      <c r="U11" s="14"/>
      <c r="V11" s="14"/>
      <c r="W11" s="14"/>
      <c r="X11" s="14"/>
      <c r="Y11" s="14"/>
      <c r="Z11" s="15"/>
      <c r="AA11" s="15"/>
      <c r="AB11" s="14"/>
      <c r="AC11" s="14"/>
      <c r="AD11" s="14"/>
      <c r="AE11" s="14"/>
      <c r="AF11" s="14"/>
      <c r="AG11" s="7">
        <f>SUMPRODUCT((B11:AF11="U")*(B$2:AF$2="")*(B$4:AF$4&lt;&gt;"Sa")*(B$4:AF$4&lt;&gt;"So"))+0.5*SUMPRODUCT((B11:AF11="H")*(B$2:AF$2="")*(B$4:AF$4&lt;&gt;"Sa")*(B$4:AF$4&lt;&gt;"So"))</f>
        <v>0</v>
      </c>
    </row>
    <row r="12" spans="1:33" x14ac:dyDescent="0.25">
      <c r="A12" s="7" t="str">
        <f>IF('Übersicht'!A12="","",'Übersicht'!A12)</f>
        <v/>
      </c>
      <c r="B12" s="14"/>
      <c r="C12" s="14"/>
      <c r="D12" s="14"/>
      <c r="E12" s="15"/>
      <c r="F12" s="15"/>
      <c r="G12" s="14"/>
      <c r="H12" s="14"/>
      <c r="I12" s="14"/>
      <c r="J12" s="14"/>
      <c r="K12" s="14"/>
      <c r="L12" s="15"/>
      <c r="M12" s="15"/>
      <c r="N12" s="14"/>
      <c r="O12" s="14"/>
      <c r="P12" s="14"/>
      <c r="Q12" s="14"/>
      <c r="R12" s="14"/>
      <c r="S12" s="15"/>
      <c r="T12" s="15"/>
      <c r="U12" s="14"/>
      <c r="V12" s="14"/>
      <c r="W12" s="14"/>
      <c r="X12" s="14"/>
      <c r="Y12" s="14"/>
      <c r="Z12" s="15"/>
      <c r="AA12" s="15"/>
      <c r="AB12" s="14"/>
      <c r="AC12" s="14"/>
      <c r="AD12" s="14"/>
      <c r="AE12" s="14"/>
      <c r="AF12" s="14"/>
      <c r="AG12" s="7">
        <f>SUMPRODUCT((B12:AF12="U")*(B$2:AF$2="")*(B$4:AF$4&lt;&gt;"Sa")*(B$4:AF$4&lt;&gt;"So"))+0.5*SUMPRODUCT((B12:AF12="H")*(B$2:AF$2="")*(B$4:AF$4&lt;&gt;"Sa")*(B$4:AF$4&lt;&gt;"So"))</f>
        <v>0</v>
      </c>
    </row>
    <row r="13" spans="1:33" x14ac:dyDescent="0.25">
      <c r="A13" s="7" t="str">
        <f>IF('Übersicht'!A13="","",'Übersicht'!A13)</f>
        <v/>
      </c>
      <c r="B13" s="14"/>
      <c r="C13" s="14"/>
      <c r="D13" s="14"/>
      <c r="E13" s="15"/>
      <c r="F13" s="15"/>
      <c r="G13" s="14"/>
      <c r="H13" s="14"/>
      <c r="I13" s="14"/>
      <c r="J13" s="14"/>
      <c r="K13" s="14"/>
      <c r="L13" s="15"/>
      <c r="M13" s="15"/>
      <c r="N13" s="14"/>
      <c r="O13" s="14"/>
      <c r="P13" s="14"/>
      <c r="Q13" s="14"/>
      <c r="R13" s="14"/>
      <c r="S13" s="15"/>
      <c r="T13" s="15"/>
      <c r="U13" s="14"/>
      <c r="V13" s="14"/>
      <c r="W13" s="14"/>
      <c r="X13" s="14"/>
      <c r="Y13" s="14"/>
      <c r="Z13" s="15"/>
      <c r="AA13" s="15"/>
      <c r="AB13" s="14"/>
      <c r="AC13" s="14"/>
      <c r="AD13" s="14"/>
      <c r="AE13" s="14"/>
      <c r="AF13" s="14"/>
      <c r="AG13" s="7">
        <f>SUMPRODUCT((B13:AF13="U")*(B$2:AF$2="")*(B$4:AF$4&lt;&gt;"Sa")*(B$4:AF$4&lt;&gt;"So"))+0.5*SUMPRODUCT((B13:AF13="H")*(B$2:AF$2="")*(B$4:AF$4&lt;&gt;"Sa")*(B$4:AF$4&lt;&gt;"So"))</f>
        <v>0</v>
      </c>
    </row>
    <row r="14" spans="1:33" x14ac:dyDescent="0.25">
      <c r="A14" s="7" t="str">
        <f>IF('Übersicht'!A14="","",'Übersicht'!A14)</f>
        <v/>
      </c>
      <c r="B14" s="14"/>
      <c r="C14" s="14"/>
      <c r="D14" s="14"/>
      <c r="E14" s="15"/>
      <c r="F14" s="15"/>
      <c r="G14" s="14"/>
      <c r="H14" s="14"/>
      <c r="I14" s="14"/>
      <c r="J14" s="14"/>
      <c r="K14" s="14"/>
      <c r="L14" s="15"/>
      <c r="M14" s="15"/>
      <c r="N14" s="14"/>
      <c r="O14" s="14"/>
      <c r="P14" s="14"/>
      <c r="Q14" s="14"/>
      <c r="R14" s="14"/>
      <c r="S14" s="15"/>
      <c r="T14" s="15"/>
      <c r="U14" s="14"/>
      <c r="V14" s="14"/>
      <c r="W14" s="14"/>
      <c r="X14" s="14"/>
      <c r="Y14" s="14"/>
      <c r="Z14" s="15"/>
      <c r="AA14" s="15"/>
      <c r="AB14" s="14"/>
      <c r="AC14" s="14"/>
      <c r="AD14" s="14"/>
      <c r="AE14" s="14"/>
      <c r="AF14" s="14"/>
      <c r="AG14" s="7">
        <f>SUMPRODUCT((B14:AF14="U")*(B$2:AF$2="")*(B$4:AF$4&lt;&gt;"Sa")*(B$4:AF$4&lt;&gt;"So"))+0.5*SUMPRODUCT((B14:AF14="H")*(B$2:AF$2="")*(B$4:AF$4&lt;&gt;"Sa")*(B$4:AF$4&lt;&gt;"So"))</f>
        <v>0</v>
      </c>
    </row>
    <row r="15" spans="1:33" x14ac:dyDescent="0.25">
      <c r="A15" s="7" t="str">
        <f>IF('Übersicht'!A15="","",'Übersicht'!A15)</f>
        <v/>
      </c>
      <c r="B15" s="14"/>
      <c r="C15" s="14"/>
      <c r="D15" s="14"/>
      <c r="E15" s="15"/>
      <c r="F15" s="15"/>
      <c r="G15" s="14"/>
      <c r="H15" s="14"/>
      <c r="I15" s="14"/>
      <c r="J15" s="14"/>
      <c r="K15" s="14"/>
      <c r="L15" s="15"/>
      <c r="M15" s="15"/>
      <c r="N15" s="14"/>
      <c r="O15" s="14"/>
      <c r="P15" s="14"/>
      <c r="Q15" s="14"/>
      <c r="R15" s="14"/>
      <c r="S15" s="15"/>
      <c r="T15" s="15"/>
      <c r="U15" s="14"/>
      <c r="V15" s="14"/>
      <c r="W15" s="14"/>
      <c r="X15" s="14"/>
      <c r="Y15" s="14"/>
      <c r="Z15" s="15"/>
      <c r="AA15" s="15"/>
      <c r="AB15" s="14"/>
      <c r="AC15" s="14"/>
      <c r="AD15" s="14"/>
      <c r="AE15" s="14"/>
      <c r="AF15" s="14"/>
      <c r="AG15" s="7">
        <f>SUMPRODUCT((B15:AF15="U")*(B$2:AF$2="")*(B$4:AF$4&lt;&gt;"Sa")*(B$4:AF$4&lt;&gt;"So"))+0.5*SUMPRODUCT((B15:AF15="H")*(B$2:AF$2="")*(B$4:AF$4&lt;&gt;"Sa")*(B$4:AF$4&lt;&gt;"So"))</f>
        <v>0</v>
      </c>
    </row>
    <row r="16" spans="1:33" x14ac:dyDescent="0.25">
      <c r="A16" s="7" t="str">
        <f>IF('Übersicht'!A16="","",'Übersicht'!A16)</f>
        <v/>
      </c>
      <c r="B16" s="14"/>
      <c r="C16" s="14"/>
      <c r="D16" s="14"/>
      <c r="E16" s="15"/>
      <c r="F16" s="15"/>
      <c r="G16" s="14"/>
      <c r="H16" s="14"/>
      <c r="I16" s="14"/>
      <c r="J16" s="14"/>
      <c r="K16" s="14"/>
      <c r="L16" s="15"/>
      <c r="M16" s="15"/>
      <c r="N16" s="14"/>
      <c r="O16" s="14"/>
      <c r="P16" s="14"/>
      <c r="Q16" s="14"/>
      <c r="R16" s="14"/>
      <c r="S16" s="15"/>
      <c r="T16" s="15"/>
      <c r="U16" s="14"/>
      <c r="V16" s="14"/>
      <c r="W16" s="14"/>
      <c r="X16" s="14"/>
      <c r="Y16" s="14"/>
      <c r="Z16" s="15"/>
      <c r="AA16" s="15"/>
      <c r="AB16" s="14"/>
      <c r="AC16" s="14"/>
      <c r="AD16" s="14"/>
      <c r="AE16" s="14"/>
      <c r="AF16" s="14"/>
      <c r="AG16" s="7">
        <f>SUMPRODUCT((B16:AF16="U")*(B$2:AF$2="")*(B$4:AF$4&lt;&gt;"Sa")*(B$4:AF$4&lt;&gt;"So"))+0.5*SUMPRODUCT((B16:AF16="H")*(B$2:AF$2="")*(B$4:AF$4&lt;&gt;"Sa")*(B$4:AF$4&lt;&gt;"So"))</f>
        <v>0</v>
      </c>
    </row>
    <row r="17" spans="1:33" x14ac:dyDescent="0.25">
      <c r="A17" s="7" t="str">
        <f>IF('Übersicht'!A17="","",'Übersicht'!A17)</f>
        <v/>
      </c>
      <c r="B17" s="14"/>
      <c r="C17" s="14"/>
      <c r="D17" s="14"/>
      <c r="E17" s="15"/>
      <c r="F17" s="15"/>
      <c r="G17" s="14"/>
      <c r="H17" s="14"/>
      <c r="I17" s="14"/>
      <c r="J17" s="14"/>
      <c r="K17" s="14"/>
      <c r="L17" s="15"/>
      <c r="M17" s="15"/>
      <c r="N17" s="14"/>
      <c r="O17" s="14"/>
      <c r="P17" s="14"/>
      <c r="Q17" s="14"/>
      <c r="R17" s="14"/>
      <c r="S17" s="15"/>
      <c r="T17" s="15"/>
      <c r="U17" s="14"/>
      <c r="V17" s="14"/>
      <c r="W17" s="14"/>
      <c r="X17" s="14"/>
      <c r="Y17" s="14"/>
      <c r="Z17" s="15"/>
      <c r="AA17" s="15"/>
      <c r="AB17" s="14"/>
      <c r="AC17" s="14"/>
      <c r="AD17" s="14"/>
      <c r="AE17" s="14"/>
      <c r="AF17" s="14"/>
      <c r="AG17" s="7">
        <f>SUMPRODUCT((B17:AF17="U")*(B$2:AF$2="")*(B$4:AF$4&lt;&gt;"Sa")*(B$4:AF$4&lt;&gt;"So"))+0.5*SUMPRODUCT((B17:AF17="H")*(B$2:AF$2="")*(B$4:AF$4&lt;&gt;"Sa")*(B$4:AF$4&lt;&gt;"So"))</f>
        <v>0</v>
      </c>
    </row>
    <row r="18" spans="1:33" x14ac:dyDescent="0.25">
      <c r="A18" s="7" t="str">
        <f>IF('Übersicht'!A18="","",'Übersicht'!A18)</f>
        <v/>
      </c>
      <c r="B18" s="14"/>
      <c r="C18" s="14"/>
      <c r="D18" s="14"/>
      <c r="E18" s="15"/>
      <c r="F18" s="15"/>
      <c r="G18" s="14"/>
      <c r="H18" s="14"/>
      <c r="I18" s="14"/>
      <c r="J18" s="14"/>
      <c r="K18" s="14"/>
      <c r="L18" s="15"/>
      <c r="M18" s="15"/>
      <c r="N18" s="14"/>
      <c r="O18" s="14"/>
      <c r="P18" s="14"/>
      <c r="Q18" s="14"/>
      <c r="R18" s="14"/>
      <c r="S18" s="15"/>
      <c r="T18" s="15"/>
      <c r="U18" s="14"/>
      <c r="V18" s="14"/>
      <c r="W18" s="14"/>
      <c r="X18" s="14"/>
      <c r="Y18" s="14"/>
      <c r="Z18" s="15"/>
      <c r="AA18" s="15"/>
      <c r="AB18" s="14"/>
      <c r="AC18" s="14"/>
      <c r="AD18" s="14"/>
      <c r="AE18" s="14"/>
      <c r="AF18" s="14"/>
      <c r="AG18" s="7">
        <f>SUMPRODUCT((B18:AF18="U")*(B$2:AF$2="")*(B$4:AF$4&lt;&gt;"Sa")*(B$4:AF$4&lt;&gt;"So"))+0.5*SUMPRODUCT((B18:AF18="H")*(B$2:AF$2="")*(B$4:AF$4&lt;&gt;"Sa")*(B$4:AF$4&lt;&gt;"So"))</f>
        <v>0</v>
      </c>
    </row>
    <row r="19" spans="1:33" x14ac:dyDescent="0.25">
      <c r="A19" s="7" t="str">
        <f>IF('Übersicht'!A19="","",'Übersicht'!A19)</f>
        <v/>
      </c>
      <c r="B19" s="14"/>
      <c r="C19" s="14"/>
      <c r="D19" s="14"/>
      <c r="E19" s="15"/>
      <c r="F19" s="15"/>
      <c r="G19" s="14"/>
      <c r="H19" s="14"/>
      <c r="I19" s="14"/>
      <c r="J19" s="14"/>
      <c r="K19" s="14"/>
      <c r="L19" s="15"/>
      <c r="M19" s="15"/>
      <c r="N19" s="14"/>
      <c r="O19" s="14"/>
      <c r="P19" s="14"/>
      <c r="Q19" s="14"/>
      <c r="R19" s="14"/>
      <c r="S19" s="15"/>
      <c r="T19" s="15"/>
      <c r="U19" s="14"/>
      <c r="V19" s="14"/>
      <c r="W19" s="14"/>
      <c r="X19" s="14"/>
      <c r="Y19" s="14"/>
      <c r="Z19" s="15"/>
      <c r="AA19" s="15"/>
      <c r="AB19" s="14"/>
      <c r="AC19" s="14"/>
      <c r="AD19" s="14"/>
      <c r="AE19" s="14"/>
      <c r="AF19" s="14"/>
      <c r="AG19" s="7">
        <f>SUMPRODUCT((B19:AF19="U")*(B$2:AF$2="")*(B$4:AF$4&lt;&gt;"Sa")*(B$4:AF$4&lt;&gt;"So"))+0.5*SUMPRODUCT((B19:AF19="H")*(B$2:AF$2="")*(B$4:AF$4&lt;&gt;"Sa")*(B$4:AF$4&lt;&gt;"So"))</f>
        <v>0</v>
      </c>
    </row>
    <row r="20" spans="1:33" x14ac:dyDescent="0.25">
      <c r="A20" s="7" t="str">
        <f>IF('Übersicht'!A20="","",'Übersicht'!A20)</f>
        <v/>
      </c>
      <c r="B20" s="14"/>
      <c r="C20" s="14"/>
      <c r="D20" s="14"/>
      <c r="E20" s="15"/>
      <c r="F20" s="15"/>
      <c r="G20" s="14"/>
      <c r="H20" s="14"/>
      <c r="I20" s="14"/>
      <c r="J20" s="14"/>
      <c r="K20" s="14"/>
      <c r="L20" s="15"/>
      <c r="M20" s="15"/>
      <c r="N20" s="14"/>
      <c r="O20" s="14"/>
      <c r="P20" s="14"/>
      <c r="Q20" s="14"/>
      <c r="R20" s="14"/>
      <c r="S20" s="15"/>
      <c r="T20" s="15"/>
      <c r="U20" s="14"/>
      <c r="V20" s="14"/>
      <c r="W20" s="14"/>
      <c r="X20" s="14"/>
      <c r="Y20" s="14"/>
      <c r="Z20" s="15"/>
      <c r="AA20" s="15"/>
      <c r="AB20" s="14"/>
      <c r="AC20" s="14"/>
      <c r="AD20" s="14"/>
      <c r="AE20" s="14"/>
      <c r="AF20" s="14"/>
      <c r="AG20" s="7">
        <f>SUMPRODUCT((B20:AF20="U")*(B$2:AF$2="")*(B$4:AF$4&lt;&gt;"Sa")*(B$4:AF$4&lt;&gt;"So"))+0.5*SUMPRODUCT((B20:AF20="H")*(B$2:AF$2="")*(B$4:AF$4&lt;&gt;"Sa")*(B$4:AF$4&lt;&gt;"So"))</f>
        <v>0</v>
      </c>
    </row>
    <row r="21" spans="1:33" x14ac:dyDescent="0.25">
      <c r="A21" s="7" t="str">
        <f>IF('Übersicht'!A21="","",'Übersicht'!A21)</f>
        <v/>
      </c>
      <c r="B21" s="14"/>
      <c r="C21" s="14"/>
      <c r="D21" s="14"/>
      <c r="E21" s="15"/>
      <c r="F21" s="15"/>
      <c r="G21" s="14"/>
      <c r="H21" s="14"/>
      <c r="I21" s="14"/>
      <c r="J21" s="14"/>
      <c r="K21" s="14"/>
      <c r="L21" s="15"/>
      <c r="M21" s="15"/>
      <c r="N21" s="14"/>
      <c r="O21" s="14"/>
      <c r="P21" s="14"/>
      <c r="Q21" s="14"/>
      <c r="R21" s="14"/>
      <c r="S21" s="15"/>
      <c r="T21" s="15"/>
      <c r="U21" s="14"/>
      <c r="V21" s="14"/>
      <c r="W21" s="14"/>
      <c r="X21" s="14"/>
      <c r="Y21" s="14"/>
      <c r="Z21" s="15"/>
      <c r="AA21" s="15"/>
      <c r="AB21" s="14"/>
      <c r="AC21" s="14"/>
      <c r="AD21" s="14"/>
      <c r="AE21" s="14"/>
      <c r="AF21" s="14"/>
      <c r="AG21" s="7">
        <f>SUMPRODUCT((B21:AF21="U")*(B$2:AF$2="")*(B$4:AF$4&lt;&gt;"Sa")*(B$4:AF$4&lt;&gt;"So"))+0.5*SUMPRODUCT((B21:AF21="H")*(B$2:AF$2="")*(B$4:AF$4&lt;&gt;"Sa")*(B$4:AF$4&lt;&gt;"So"))</f>
        <v>0</v>
      </c>
    </row>
    <row r="22" spans="1:33" x14ac:dyDescent="0.25">
      <c r="A22" s="7" t="str">
        <f>IF('Übersicht'!A22="","",'Übersicht'!A22)</f>
        <v/>
      </c>
      <c r="B22" s="14"/>
      <c r="C22" s="14"/>
      <c r="D22" s="14"/>
      <c r="E22" s="15"/>
      <c r="F22" s="15"/>
      <c r="G22" s="14"/>
      <c r="H22" s="14"/>
      <c r="I22" s="14"/>
      <c r="J22" s="14"/>
      <c r="K22" s="14"/>
      <c r="L22" s="15"/>
      <c r="M22" s="15"/>
      <c r="N22" s="14"/>
      <c r="O22" s="14"/>
      <c r="P22" s="14"/>
      <c r="Q22" s="14"/>
      <c r="R22" s="14"/>
      <c r="S22" s="15"/>
      <c r="T22" s="15"/>
      <c r="U22" s="14"/>
      <c r="V22" s="14"/>
      <c r="W22" s="14"/>
      <c r="X22" s="14"/>
      <c r="Y22" s="14"/>
      <c r="Z22" s="15"/>
      <c r="AA22" s="15"/>
      <c r="AB22" s="14"/>
      <c r="AC22" s="14"/>
      <c r="AD22" s="14"/>
      <c r="AE22" s="14"/>
      <c r="AF22" s="14"/>
      <c r="AG22" s="7">
        <f>SUMPRODUCT((B22:AF22="U")*(B$2:AF$2="")*(B$4:AF$4&lt;&gt;"Sa")*(B$4:AF$4&lt;&gt;"So"))+0.5*SUMPRODUCT((B22:AF22="H")*(B$2:AF$2="")*(B$4:AF$4&lt;&gt;"Sa")*(B$4:AF$4&lt;&gt;"So"))</f>
        <v>0</v>
      </c>
    </row>
    <row r="23" spans="1:33" x14ac:dyDescent="0.25">
      <c r="A23" s="7" t="str">
        <f>IF('Übersicht'!A23="","",'Übersicht'!A23)</f>
        <v/>
      </c>
      <c r="B23" s="14"/>
      <c r="C23" s="14"/>
      <c r="D23" s="14"/>
      <c r="E23" s="15"/>
      <c r="F23" s="15"/>
      <c r="G23" s="14"/>
      <c r="H23" s="14"/>
      <c r="I23" s="14"/>
      <c r="J23" s="14"/>
      <c r="K23" s="14"/>
      <c r="L23" s="15"/>
      <c r="M23" s="15"/>
      <c r="N23" s="14"/>
      <c r="O23" s="14"/>
      <c r="P23" s="14"/>
      <c r="Q23" s="14"/>
      <c r="R23" s="14"/>
      <c r="S23" s="15"/>
      <c r="T23" s="15"/>
      <c r="U23" s="14"/>
      <c r="V23" s="14"/>
      <c r="W23" s="14"/>
      <c r="X23" s="14"/>
      <c r="Y23" s="14"/>
      <c r="Z23" s="15"/>
      <c r="AA23" s="15"/>
      <c r="AB23" s="14"/>
      <c r="AC23" s="14"/>
      <c r="AD23" s="14"/>
      <c r="AE23" s="14"/>
      <c r="AF23" s="14"/>
      <c r="AG23" s="7">
        <f>SUMPRODUCT((B23:AF23="U")*(B$2:AF$2="")*(B$4:AF$4&lt;&gt;"Sa")*(B$4:AF$4&lt;&gt;"So"))+0.5*SUMPRODUCT((B23:AF23="H")*(B$2:AF$2="")*(B$4:AF$4&lt;&gt;"Sa")*(B$4:AF$4&lt;&gt;"So"))</f>
        <v>0</v>
      </c>
    </row>
    <row r="24" spans="1:33" x14ac:dyDescent="0.25">
      <c r="A24" s="7" t="str">
        <f>IF('Übersicht'!A24="","",'Übersicht'!A24)</f>
        <v/>
      </c>
      <c r="B24" s="14"/>
      <c r="C24" s="14"/>
      <c r="D24" s="14"/>
      <c r="E24" s="15"/>
      <c r="F24" s="15"/>
      <c r="G24" s="14"/>
      <c r="H24" s="14"/>
      <c r="I24" s="14"/>
      <c r="J24" s="14"/>
      <c r="K24" s="14"/>
      <c r="L24" s="15"/>
      <c r="M24" s="15"/>
      <c r="N24" s="14"/>
      <c r="O24" s="14"/>
      <c r="P24" s="14"/>
      <c r="Q24" s="14"/>
      <c r="R24" s="14"/>
      <c r="S24" s="15"/>
      <c r="T24" s="15"/>
      <c r="U24" s="14"/>
      <c r="V24" s="14"/>
      <c r="W24" s="14"/>
      <c r="X24" s="14"/>
      <c r="Y24" s="14"/>
      <c r="Z24" s="15"/>
      <c r="AA24" s="15"/>
      <c r="AB24" s="14"/>
      <c r="AC24" s="14"/>
      <c r="AD24" s="14"/>
      <c r="AE24" s="14"/>
      <c r="AF24" s="14"/>
      <c r="AG24" s="7">
        <f>SUMPRODUCT((B24:AF24="U")*(B$2:AF$2="")*(B$4:AF$4&lt;&gt;"Sa")*(B$4:AF$4&lt;&gt;"So"))+0.5*SUMPRODUCT((B24:AF24="H")*(B$2:AF$2="")*(B$4:AF$4&lt;&gt;"Sa")*(B$4:AF$4&lt;&gt;"So"))</f>
        <v>0</v>
      </c>
    </row>
    <row r="25" spans="1:33" x14ac:dyDescent="0.25">
      <c r="A25" s="7" t="str">
        <f>IF('Übersicht'!A25="","",'Übersicht'!A25)</f>
        <v/>
      </c>
      <c r="B25" s="14"/>
      <c r="C25" s="14"/>
      <c r="D25" s="14"/>
      <c r="E25" s="15"/>
      <c r="F25" s="15"/>
      <c r="G25" s="14"/>
      <c r="H25" s="14"/>
      <c r="I25" s="14"/>
      <c r="J25" s="14"/>
      <c r="K25" s="14"/>
      <c r="L25" s="15"/>
      <c r="M25" s="15"/>
      <c r="N25" s="14"/>
      <c r="O25" s="14"/>
      <c r="P25" s="14"/>
      <c r="Q25" s="14"/>
      <c r="R25" s="14"/>
      <c r="S25" s="15"/>
      <c r="T25" s="15"/>
      <c r="U25" s="14"/>
      <c r="V25" s="14"/>
      <c r="W25" s="14"/>
      <c r="X25" s="14"/>
      <c r="Y25" s="14"/>
      <c r="Z25" s="15"/>
      <c r="AA25" s="15"/>
      <c r="AB25" s="14"/>
      <c r="AC25" s="14"/>
      <c r="AD25" s="14"/>
      <c r="AE25" s="14"/>
      <c r="AF25" s="14"/>
      <c r="AG25" s="7">
        <f>SUMPRODUCT((B25:AF25="U")*(B$2:AF$2="")*(B$4:AF$4&lt;&gt;"Sa")*(B$4:AF$4&lt;&gt;"So"))+0.5*SUMPRODUCT((B25:AF25="H")*(B$2:AF$2="")*(B$4:AF$4&lt;&gt;"Sa")*(B$4:AF$4&lt;&gt;"So"))</f>
        <v>0</v>
      </c>
    </row>
    <row r="26" spans="1:33" x14ac:dyDescent="0.25">
      <c r="A26" s="7" t="str">
        <f>IF('Übersicht'!A26="","",'Übersicht'!A26)</f>
        <v/>
      </c>
      <c r="B26" s="14"/>
      <c r="C26" s="14"/>
      <c r="D26" s="14"/>
      <c r="E26" s="15"/>
      <c r="F26" s="15"/>
      <c r="G26" s="14"/>
      <c r="H26" s="14"/>
      <c r="I26" s="14"/>
      <c r="J26" s="14"/>
      <c r="K26" s="14"/>
      <c r="L26" s="15"/>
      <c r="M26" s="15"/>
      <c r="N26" s="14"/>
      <c r="O26" s="14"/>
      <c r="P26" s="14"/>
      <c r="Q26" s="14"/>
      <c r="R26" s="14"/>
      <c r="S26" s="15"/>
      <c r="T26" s="15"/>
      <c r="U26" s="14"/>
      <c r="V26" s="14"/>
      <c r="W26" s="14"/>
      <c r="X26" s="14"/>
      <c r="Y26" s="14"/>
      <c r="Z26" s="15"/>
      <c r="AA26" s="15"/>
      <c r="AB26" s="14"/>
      <c r="AC26" s="14"/>
      <c r="AD26" s="14"/>
      <c r="AE26" s="14"/>
      <c r="AF26" s="14"/>
      <c r="AG26" s="7">
        <f>SUMPRODUCT((B26:AF26="U")*(B$2:AF$2="")*(B$4:AF$4&lt;&gt;"Sa")*(B$4:AF$4&lt;&gt;"So"))+0.5*SUMPRODUCT((B26:AF26="H")*(B$2:AF$2="")*(B$4:AF$4&lt;&gt;"Sa")*(B$4:AF$4&lt;&gt;"So"))</f>
        <v>0</v>
      </c>
    </row>
    <row r="27" spans="1:33" x14ac:dyDescent="0.25">
      <c r="A27" s="7" t="str">
        <f>IF('Übersicht'!A27="","",'Übersicht'!A27)</f>
        <v/>
      </c>
      <c r="B27" s="14"/>
      <c r="C27" s="14"/>
      <c r="D27" s="14"/>
      <c r="E27" s="15"/>
      <c r="F27" s="15"/>
      <c r="G27" s="14"/>
      <c r="H27" s="14"/>
      <c r="I27" s="14"/>
      <c r="J27" s="14"/>
      <c r="K27" s="14"/>
      <c r="L27" s="15"/>
      <c r="M27" s="15"/>
      <c r="N27" s="14"/>
      <c r="O27" s="14"/>
      <c r="P27" s="14"/>
      <c r="Q27" s="14"/>
      <c r="R27" s="14"/>
      <c r="S27" s="15"/>
      <c r="T27" s="15"/>
      <c r="U27" s="14"/>
      <c r="V27" s="14"/>
      <c r="W27" s="14"/>
      <c r="X27" s="14"/>
      <c r="Y27" s="14"/>
      <c r="Z27" s="15"/>
      <c r="AA27" s="15"/>
      <c r="AB27" s="14"/>
      <c r="AC27" s="14"/>
      <c r="AD27" s="14"/>
      <c r="AE27" s="14"/>
      <c r="AF27" s="14"/>
      <c r="AG27" s="7">
        <f>SUMPRODUCT((B27:AF27="U")*(B$2:AF$2="")*(B$4:AF$4&lt;&gt;"Sa")*(B$4:AF$4&lt;&gt;"So"))+0.5*SUMPRODUCT((B27:AF27="H")*(B$2:AF$2="")*(B$4:AF$4&lt;&gt;"Sa")*(B$4:AF$4&lt;&gt;"So"))</f>
        <v>0</v>
      </c>
    </row>
    <row r="28" spans="1:33" x14ac:dyDescent="0.25">
      <c r="A28" s="7" t="str">
        <f>IF('Übersicht'!A28="","",'Übersicht'!A28)</f>
        <v/>
      </c>
      <c r="B28" s="14"/>
      <c r="C28" s="14"/>
      <c r="D28" s="14"/>
      <c r="E28" s="15"/>
      <c r="F28" s="15"/>
      <c r="G28" s="14"/>
      <c r="H28" s="14"/>
      <c r="I28" s="14"/>
      <c r="J28" s="14"/>
      <c r="K28" s="14"/>
      <c r="L28" s="15"/>
      <c r="M28" s="15"/>
      <c r="N28" s="14"/>
      <c r="O28" s="14"/>
      <c r="P28" s="14"/>
      <c r="Q28" s="14"/>
      <c r="R28" s="14"/>
      <c r="S28" s="15"/>
      <c r="T28" s="15"/>
      <c r="U28" s="14"/>
      <c r="V28" s="14"/>
      <c r="W28" s="14"/>
      <c r="X28" s="14"/>
      <c r="Y28" s="14"/>
      <c r="Z28" s="15"/>
      <c r="AA28" s="15"/>
      <c r="AB28" s="14"/>
      <c r="AC28" s="14"/>
      <c r="AD28" s="14"/>
      <c r="AE28" s="14"/>
      <c r="AF28" s="14"/>
      <c r="AG28" s="7">
        <f>SUMPRODUCT((B28:AF28="U")*(B$2:AF$2="")*(B$4:AF$4&lt;&gt;"Sa")*(B$4:AF$4&lt;&gt;"So"))+0.5*SUMPRODUCT((B28:AF28="H")*(B$2:AF$2="")*(B$4:AF$4&lt;&gt;"Sa")*(B$4:AF$4&lt;&gt;"So"))</f>
        <v>0</v>
      </c>
    </row>
    <row r="29" spans="1:33" x14ac:dyDescent="0.25">
      <c r="A29" s="7" t="str">
        <f>IF('Übersicht'!A29="","",'Übersicht'!A29)</f>
        <v/>
      </c>
      <c r="B29" s="14"/>
      <c r="C29" s="14"/>
      <c r="D29" s="14"/>
      <c r="E29" s="15"/>
      <c r="F29" s="15"/>
      <c r="G29" s="14"/>
      <c r="H29" s="14"/>
      <c r="I29" s="14"/>
      <c r="J29" s="14"/>
      <c r="K29" s="14"/>
      <c r="L29" s="15"/>
      <c r="M29" s="15"/>
      <c r="N29" s="14"/>
      <c r="O29" s="14"/>
      <c r="P29" s="14"/>
      <c r="Q29" s="14"/>
      <c r="R29" s="14"/>
      <c r="S29" s="15"/>
      <c r="T29" s="15"/>
      <c r="U29" s="14"/>
      <c r="V29" s="14"/>
      <c r="W29" s="14"/>
      <c r="X29" s="14"/>
      <c r="Y29" s="14"/>
      <c r="Z29" s="15"/>
      <c r="AA29" s="15"/>
      <c r="AB29" s="14"/>
      <c r="AC29" s="14"/>
      <c r="AD29" s="14"/>
      <c r="AE29" s="14"/>
      <c r="AF29" s="14"/>
      <c r="AG29" s="7">
        <f>SUMPRODUCT((B29:AF29="U")*(B$2:AF$2="")*(B$4:AF$4&lt;&gt;"Sa")*(B$4:AF$4&lt;&gt;"So"))+0.5*SUMPRODUCT((B29:AF29="H")*(B$2:AF$2="")*(B$4:AF$4&lt;&gt;"Sa")*(B$4:AF$4&lt;&gt;"So"))</f>
        <v>0</v>
      </c>
    </row>
    <row r="30" spans="1:33" x14ac:dyDescent="0.25">
      <c r="A30" s="7" t="str">
        <f>IF('Übersicht'!A30="","",'Übersicht'!A30)</f>
        <v/>
      </c>
      <c r="B30" s="14"/>
      <c r="C30" s="14"/>
      <c r="D30" s="14"/>
      <c r="E30" s="15"/>
      <c r="F30" s="15"/>
      <c r="G30" s="14"/>
      <c r="H30" s="14"/>
      <c r="I30" s="14"/>
      <c r="J30" s="14"/>
      <c r="K30" s="14"/>
      <c r="L30" s="15"/>
      <c r="M30" s="15"/>
      <c r="N30" s="14"/>
      <c r="O30" s="14"/>
      <c r="P30" s="14"/>
      <c r="Q30" s="14"/>
      <c r="R30" s="14"/>
      <c r="S30" s="15"/>
      <c r="T30" s="15"/>
      <c r="U30" s="14"/>
      <c r="V30" s="14"/>
      <c r="W30" s="14"/>
      <c r="X30" s="14"/>
      <c r="Y30" s="14"/>
      <c r="Z30" s="15"/>
      <c r="AA30" s="15"/>
      <c r="AB30" s="14"/>
      <c r="AC30" s="14"/>
      <c r="AD30" s="14"/>
      <c r="AE30" s="14"/>
      <c r="AF30" s="14"/>
      <c r="AG30" s="7">
        <f>SUMPRODUCT((B30:AF30="U")*(B$2:AF$2="")*(B$4:AF$4&lt;&gt;"Sa")*(B$4:AF$4&lt;&gt;"So"))+0.5*SUMPRODUCT((B30:AF30="H")*(B$2:AF$2="")*(B$4:AF$4&lt;&gt;"Sa")*(B$4:AF$4&lt;&gt;"So"))</f>
        <v>0</v>
      </c>
    </row>
    <row r="31" spans="1:33" x14ac:dyDescent="0.25">
      <c r="A31" s="7" t="str">
        <f>IF('Übersicht'!A31="","",'Übersicht'!A31)</f>
        <v/>
      </c>
      <c r="B31" s="14"/>
      <c r="C31" s="14"/>
      <c r="D31" s="14"/>
      <c r="E31" s="15"/>
      <c r="F31" s="15"/>
      <c r="G31" s="14"/>
      <c r="H31" s="14"/>
      <c r="I31" s="14"/>
      <c r="J31" s="14"/>
      <c r="K31" s="14"/>
      <c r="L31" s="15"/>
      <c r="M31" s="15"/>
      <c r="N31" s="14"/>
      <c r="O31" s="14"/>
      <c r="P31" s="14"/>
      <c r="Q31" s="14"/>
      <c r="R31" s="14"/>
      <c r="S31" s="15"/>
      <c r="T31" s="15"/>
      <c r="U31" s="14"/>
      <c r="V31" s="14"/>
      <c r="W31" s="14"/>
      <c r="X31" s="14"/>
      <c r="Y31" s="14"/>
      <c r="Z31" s="15"/>
      <c r="AA31" s="15"/>
      <c r="AB31" s="14"/>
      <c r="AC31" s="14"/>
      <c r="AD31" s="14"/>
      <c r="AE31" s="14"/>
      <c r="AF31" s="14"/>
      <c r="AG31" s="7">
        <f>SUMPRODUCT((B31:AF31="U")*(B$2:AF$2="")*(B$4:AF$4&lt;&gt;"Sa")*(B$4:AF$4&lt;&gt;"So"))+0.5*SUMPRODUCT((B31:AF31="H")*(B$2:AF$2="")*(B$4:AF$4&lt;&gt;"Sa")*(B$4:AF$4&lt;&gt;"So"))</f>
        <v>0</v>
      </c>
    </row>
    <row r="32" spans="1:33" x14ac:dyDescent="0.25">
      <c r="A32" s="7" t="str">
        <f>IF('Übersicht'!A32="","",'Übersicht'!A32)</f>
        <v/>
      </c>
      <c r="B32" s="14"/>
      <c r="C32" s="14"/>
      <c r="D32" s="14"/>
      <c r="E32" s="15"/>
      <c r="F32" s="15"/>
      <c r="G32" s="14"/>
      <c r="H32" s="14"/>
      <c r="I32" s="14"/>
      <c r="J32" s="14"/>
      <c r="K32" s="14"/>
      <c r="L32" s="15"/>
      <c r="M32" s="15"/>
      <c r="N32" s="14"/>
      <c r="O32" s="14"/>
      <c r="P32" s="14"/>
      <c r="Q32" s="14"/>
      <c r="R32" s="14"/>
      <c r="S32" s="15"/>
      <c r="T32" s="15"/>
      <c r="U32" s="14"/>
      <c r="V32" s="14"/>
      <c r="W32" s="14"/>
      <c r="X32" s="14"/>
      <c r="Y32" s="14"/>
      <c r="Z32" s="15"/>
      <c r="AA32" s="15"/>
      <c r="AB32" s="14"/>
      <c r="AC32" s="14"/>
      <c r="AD32" s="14"/>
      <c r="AE32" s="14"/>
      <c r="AF32" s="14"/>
      <c r="AG32" s="7">
        <f>SUMPRODUCT((B32:AF32="U")*(B$2:AF$2="")*(B$4:AF$4&lt;&gt;"Sa")*(B$4:AF$4&lt;&gt;"So"))+0.5*SUMPRODUCT((B32:AF32="H")*(B$2:AF$2="")*(B$4:AF$4&lt;&gt;"Sa")*(B$4:AF$4&lt;&gt;"So"))</f>
        <v>0</v>
      </c>
    </row>
    <row r="33" spans="1:33" x14ac:dyDescent="0.25">
      <c r="A33" s="7" t="str">
        <f>IF('Übersicht'!A33="","",'Übersicht'!A33)</f>
        <v/>
      </c>
      <c r="B33" s="14"/>
      <c r="C33" s="14"/>
      <c r="D33" s="14"/>
      <c r="E33" s="15"/>
      <c r="F33" s="15"/>
      <c r="G33" s="14"/>
      <c r="H33" s="14"/>
      <c r="I33" s="14"/>
      <c r="J33" s="14"/>
      <c r="K33" s="14"/>
      <c r="L33" s="15"/>
      <c r="M33" s="15"/>
      <c r="N33" s="14"/>
      <c r="O33" s="14"/>
      <c r="P33" s="14"/>
      <c r="Q33" s="14"/>
      <c r="R33" s="14"/>
      <c r="S33" s="15"/>
      <c r="T33" s="15"/>
      <c r="U33" s="14"/>
      <c r="V33" s="14"/>
      <c r="W33" s="14"/>
      <c r="X33" s="14"/>
      <c r="Y33" s="14"/>
      <c r="Z33" s="15"/>
      <c r="AA33" s="15"/>
      <c r="AB33" s="14"/>
      <c r="AC33" s="14"/>
      <c r="AD33" s="14"/>
      <c r="AE33" s="14"/>
      <c r="AF33" s="14"/>
      <c r="AG33" s="7">
        <f>SUMPRODUCT((B33:AF33="U")*(B$2:AF$2="")*(B$4:AF$4&lt;&gt;"Sa")*(B$4:AF$4&lt;&gt;"So"))+0.5*SUMPRODUCT((B33:AF33="H")*(B$2:AF$2="")*(B$4:AF$4&lt;&gt;"Sa")*(B$4:AF$4&lt;&gt;"So"))</f>
        <v>0</v>
      </c>
    </row>
    <row r="34" spans="1:33" x14ac:dyDescent="0.25">
      <c r="A34" s="7" t="str">
        <f>IF('Übersicht'!A34="","",'Übersicht'!A34)</f>
        <v/>
      </c>
      <c r="B34" s="14"/>
      <c r="C34" s="14"/>
      <c r="D34" s="14"/>
      <c r="E34" s="15"/>
      <c r="F34" s="15"/>
      <c r="G34" s="14"/>
      <c r="H34" s="14"/>
      <c r="I34" s="14"/>
      <c r="J34" s="14"/>
      <c r="K34" s="14"/>
      <c r="L34" s="15"/>
      <c r="M34" s="15"/>
      <c r="N34" s="14"/>
      <c r="O34" s="14"/>
      <c r="P34" s="14"/>
      <c r="Q34" s="14"/>
      <c r="R34" s="14"/>
      <c r="S34" s="15"/>
      <c r="T34" s="15"/>
      <c r="U34" s="14"/>
      <c r="V34" s="14"/>
      <c r="W34" s="14"/>
      <c r="X34" s="14"/>
      <c r="Y34" s="14"/>
      <c r="Z34" s="15"/>
      <c r="AA34" s="15"/>
      <c r="AB34" s="14"/>
      <c r="AC34" s="14"/>
      <c r="AD34" s="14"/>
      <c r="AE34" s="14"/>
      <c r="AF34" s="14"/>
      <c r="AG34" s="7">
        <f>SUMPRODUCT((B34:AF34="U")*(B$2:AF$2="")*(B$4:AF$4&lt;&gt;"Sa")*(B$4:AF$4&lt;&gt;"So"))+0.5*SUMPRODUCT((B34:AF34="H")*(B$2:AF$2="")*(B$4:AF$4&lt;&gt;"Sa")*(B$4:AF$4&lt;&gt;"So"))</f>
        <v>0</v>
      </c>
    </row>
  </sheetData>
  <conditionalFormatting sqref="B2:AF34">
    <cfRule type="expression" dxfId="22" priority="1">
      <formula>B$2&lt;&gt;""</formula>
    </cfRule>
  </conditionalFormatting>
  <conditionalFormatting sqref="B5:AF34">
    <cfRule type="expression" dxfId="23" priority="2">
      <formula>OR(B5="U",B5="H")</formula>
    </cfRule>
  </conditionalFormatting>
  <dataValidations count="4">
    <dataValidation type="list" allowBlank="1" showErrorMessage="1" errorStyle="warning" errorTitle="Eintrag" error="U = Urlaub, H = halber Tag" sqref="AA10:AF34">
      <formula1>"U,H"</formula1>
    </dataValidation>
    <dataValidation type="list" allowBlank="1" showErrorMessage="1" errorStyle="warning" errorTitle="Eintrag" error="U = Urlaub, H = halber Tag" sqref="AA5:AF34">
      <formula1>"U,H"</formula1>
    </dataValidation>
    <dataValidation type="list" allowBlank="1" showErrorMessage="1" errorStyle="warning" errorTitle="Eintrag" error="U = Urlaub, H = halber Tag" sqref="B10:AF34">
      <formula1>"U,H"</formula1>
    </dataValidation>
    <dataValidation type="list" allowBlank="1" showErrorMessage="1" errorStyle="warning" errorTitle="Eintrag" error="U = Urlaub, H = halber Tag" sqref="B5:AF34">
      <formula1>"U,H"</formula1>
    </dataValidation>
  </dataValidations>
  <pageSetup paperSize="9" orientation="landscape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FormatPr defaultRowHeight="15" outlineLevelRow="0" outlineLevelCol="0" x14ac:dyDescent="55"/>
  <cols>
    <col min="1" max="1" width="12" customWidth="1"/>
    <col min="2" max="2" width="28" customWidth="1"/>
    <col min="3" max="18" width="6" customWidth="1"/>
  </cols>
  <sheetData>
    <row r="1" spans="1:18" s="16" customFormat="1" x14ac:dyDescent="0.25">
      <c r="A1" s="16" t="s">
        <v>41</v>
      </c>
      <c r="B1" s="16" t="s">
        <v>40</v>
      </c>
      <c r="C1" s="16" t="s">
        <v>4</v>
      </c>
      <c r="D1" s="16" t="s">
        <v>6</v>
      </c>
      <c r="E1" s="16" t="s">
        <v>7</v>
      </c>
      <c r="F1" s="16" t="s">
        <v>8</v>
      </c>
      <c r="G1" s="16" t="s">
        <v>11</v>
      </c>
      <c r="H1" s="16" t="s">
        <v>14</v>
      </c>
      <c r="I1" s="16" t="s">
        <v>17</v>
      </c>
      <c r="J1" s="16" t="s">
        <v>20</v>
      </c>
      <c r="K1" s="16" t="s">
        <v>23</v>
      </c>
      <c r="L1" s="16" t="s">
        <v>3</v>
      </c>
      <c r="M1" s="16" t="s">
        <v>26</v>
      </c>
      <c r="N1" s="16" t="s">
        <v>27</v>
      </c>
      <c r="O1" s="16" t="s">
        <v>28</v>
      </c>
      <c r="P1" s="16" t="s">
        <v>29</v>
      </c>
      <c r="Q1" s="16" t="s">
        <v>30</v>
      </c>
      <c r="R1" s="16" t="s">
        <v>31</v>
      </c>
    </row>
    <row r="2" spans="1:18" x14ac:dyDescent="0.25">
      <c r="A2" s="17">
        <v>46388</v>
      </c>
      <c r="B2" t="s">
        <v>61</v>
      </c>
      <c r="C2" t="s">
        <v>62</v>
      </c>
      <c r="D2" t="s">
        <v>62</v>
      </c>
      <c r="E2" t="s">
        <v>62</v>
      </c>
      <c r="F2" t="s">
        <v>62</v>
      </c>
      <c r="G2" t="s">
        <v>62</v>
      </c>
      <c r="H2" t="s">
        <v>62</v>
      </c>
      <c r="I2" t="s">
        <v>62</v>
      </c>
      <c r="J2" t="s">
        <v>62</v>
      </c>
      <c r="K2" t="s">
        <v>62</v>
      </c>
      <c r="L2" t="s">
        <v>62</v>
      </c>
      <c r="M2" t="s">
        <v>62</v>
      </c>
      <c r="N2" t="s">
        <v>62</v>
      </c>
      <c r="O2" t="s">
        <v>62</v>
      </c>
      <c r="P2" t="s">
        <v>62</v>
      </c>
      <c r="Q2" t="s">
        <v>62</v>
      </c>
      <c r="R2" t="s">
        <v>62</v>
      </c>
    </row>
    <row r="3" spans="1:16" x14ac:dyDescent="0.25">
      <c r="A3" s="17">
        <v>46393</v>
      </c>
      <c r="B3" t="s">
        <v>63</v>
      </c>
      <c r="C3" t="s">
        <v>62</v>
      </c>
      <c r="D3" t="s">
        <v>62</v>
      </c>
      <c r="P3" t="s">
        <v>62</v>
      </c>
    </row>
    <row r="4" spans="1:10" x14ac:dyDescent="0.25">
      <c r="A4" s="17">
        <v>46454</v>
      </c>
      <c r="B4" t="s">
        <v>64</v>
      </c>
      <c r="E4" t="s">
        <v>62</v>
      </c>
      <c r="J4" t="s">
        <v>62</v>
      </c>
    </row>
    <row r="5" spans="1:18" x14ac:dyDescent="0.25">
      <c r="A5" s="17">
        <v>46472</v>
      </c>
      <c r="B5" t="s">
        <v>65</v>
      </c>
      <c r="C5" t="s">
        <v>62</v>
      </c>
      <c r="D5" t="s">
        <v>62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</row>
    <row r="6" spans="1:6" x14ac:dyDescent="0.25">
      <c r="A6" s="17">
        <v>46474</v>
      </c>
      <c r="B6" t="s">
        <v>66</v>
      </c>
      <c r="F6" t="s">
        <v>62</v>
      </c>
    </row>
    <row r="7" spans="1:18" x14ac:dyDescent="0.25">
      <c r="A7" s="17">
        <v>46475</v>
      </c>
      <c r="B7" t="s">
        <v>67</v>
      </c>
      <c r="C7" t="s">
        <v>62</v>
      </c>
      <c r="D7" t="s">
        <v>62</v>
      </c>
      <c r="E7" t="s">
        <v>62</v>
      </c>
      <c r="F7" t="s">
        <v>62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</row>
    <row r="8" spans="1:18" x14ac:dyDescent="0.25">
      <c r="A8" s="17">
        <v>46508</v>
      </c>
      <c r="B8" t="s">
        <v>68</v>
      </c>
      <c r="C8" t="s">
        <v>62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</row>
    <row r="9" spans="1:18" x14ac:dyDescent="0.25">
      <c r="A9" s="17">
        <v>46513</v>
      </c>
      <c r="B9" t="s">
        <v>69</v>
      </c>
      <c r="C9" t="s">
        <v>62</v>
      </c>
      <c r="D9" t="s">
        <v>62</v>
      </c>
      <c r="E9" t="s">
        <v>62</v>
      </c>
      <c r="F9" t="s">
        <v>62</v>
      </c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</row>
    <row r="10" spans="1:6" x14ac:dyDescent="0.25">
      <c r="A10" s="17">
        <v>46523</v>
      </c>
      <c r="B10" t="s">
        <v>70</v>
      </c>
      <c r="F10" t="s">
        <v>62</v>
      </c>
    </row>
    <row r="11" spans="1:18" x14ac:dyDescent="0.25">
      <c r="A11" s="17">
        <v>46524</v>
      </c>
      <c r="B11" t="s">
        <v>71</v>
      </c>
      <c r="C11" t="s">
        <v>62</v>
      </c>
      <c r="D11" t="s">
        <v>62</v>
      </c>
      <c r="E11" t="s">
        <v>62</v>
      </c>
      <c r="F11" t="s">
        <v>62</v>
      </c>
      <c r="G11" t="s">
        <v>62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</row>
    <row r="12" spans="1:14" x14ac:dyDescent="0.25">
      <c r="A12" s="17">
        <v>46534</v>
      </c>
      <c r="B12" t="s">
        <v>72</v>
      </c>
      <c r="C12" t="s">
        <v>62</v>
      </c>
      <c r="D12" t="s">
        <v>62</v>
      </c>
      <c r="I12" t="s">
        <v>62</v>
      </c>
      <c r="L12" t="s">
        <v>62</v>
      </c>
      <c r="M12" t="s">
        <v>62</v>
      </c>
      <c r="N12" t="s">
        <v>62</v>
      </c>
    </row>
    <row r="13" spans="1:14" x14ac:dyDescent="0.25">
      <c r="A13" s="17">
        <v>46614</v>
      </c>
      <c r="B13" t="s">
        <v>73</v>
      </c>
      <c r="N13" t="s">
        <v>62</v>
      </c>
    </row>
    <row r="14" spans="1:18" x14ac:dyDescent="0.25">
      <c r="A14" s="17">
        <v>46650</v>
      </c>
      <c r="B14" t="s">
        <v>74</v>
      </c>
      <c r="R14" t="s">
        <v>62</v>
      </c>
    </row>
    <row r="15" spans="1:18" x14ac:dyDescent="0.25">
      <c r="A15" s="17">
        <v>46663</v>
      </c>
      <c r="B15" t="s">
        <v>75</v>
      </c>
      <c r="C15" t="s">
        <v>62</v>
      </c>
      <c r="D15" t="s">
        <v>62</v>
      </c>
      <c r="E15" t="s">
        <v>62</v>
      </c>
      <c r="F15" t="s">
        <v>62</v>
      </c>
      <c r="G15" t="s">
        <v>62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</row>
    <row r="16" spans="1:18" x14ac:dyDescent="0.25">
      <c r="A16" s="17">
        <v>46691</v>
      </c>
      <c r="B16" t="s">
        <v>76</v>
      </c>
      <c r="F16" t="s">
        <v>62</v>
      </c>
      <c r="G16" t="s">
        <v>62</v>
      </c>
      <c r="H16" t="s">
        <v>62</v>
      </c>
      <c r="J16" t="s">
        <v>62</v>
      </c>
      <c r="K16" t="s">
        <v>62</v>
      </c>
      <c r="O16" t="s">
        <v>62</v>
      </c>
      <c r="P16" t="s">
        <v>62</v>
      </c>
      <c r="Q16" t="s">
        <v>62</v>
      </c>
      <c r="R16" t="s">
        <v>62</v>
      </c>
    </row>
    <row r="17" spans="1:14" x14ac:dyDescent="0.25">
      <c r="A17" s="17">
        <v>46692</v>
      </c>
      <c r="B17" t="s">
        <v>77</v>
      </c>
      <c r="C17" t="s">
        <v>62</v>
      </c>
      <c r="D17" t="s">
        <v>62</v>
      </c>
      <c r="L17" t="s">
        <v>62</v>
      </c>
      <c r="M17" t="s">
        <v>62</v>
      </c>
      <c r="N17" t="s">
        <v>62</v>
      </c>
    </row>
    <row r="18" spans="1:15" x14ac:dyDescent="0.25">
      <c r="A18" s="17">
        <v>46708</v>
      </c>
      <c r="B18" t="s">
        <v>78</v>
      </c>
      <c r="O18" t="s">
        <v>62</v>
      </c>
    </row>
    <row r="19" spans="1:18" x14ac:dyDescent="0.25">
      <c r="A19" s="17">
        <v>46746</v>
      </c>
      <c r="B19" t="s">
        <v>79</v>
      </c>
      <c r="C19" t="s">
        <v>62</v>
      </c>
      <c r="D19" t="s">
        <v>62</v>
      </c>
      <c r="E19" t="s">
        <v>62</v>
      </c>
      <c r="F19" t="s">
        <v>62</v>
      </c>
      <c r="G19" t="s">
        <v>62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</row>
    <row r="20" spans="1:18" x14ac:dyDescent="0.25">
      <c r="A20" s="17">
        <v>46747</v>
      </c>
      <c r="B20" t="s">
        <v>80</v>
      </c>
      <c r="C20" t="s">
        <v>62</v>
      </c>
      <c r="D20" t="s">
        <v>62</v>
      </c>
      <c r="E20" t="s">
        <v>62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</row>
    <row r="22" spans="1:1" x14ac:dyDescent="0.25">
      <c r="A2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Einstellungen</vt:lpstr>
      <vt:lpstr>Übersicht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personal·pro</dc:creator>
  <dc:title>Urlaubsplaner 2027</dc:title>
  <dc:subject/>
  <dc:description/>
  <cp:keywords/>
  <cp:category/>
  <cp:lastModifiedBy>Unknown</cp:lastModifiedBy>
  <dcterms:created xsi:type="dcterms:W3CDTF">2026-10-31T14:36:45Z</dcterms:created>
  <dcterms:modified xsi:type="dcterms:W3CDTF">2026-10-31T14:36:45Z</dcterms:modified>
</cp:coreProperties>
</file>